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3896" firstSheet="1" activeTab="1"/>
  </bookViews>
  <sheets>
    <sheet name="試作" sheetId="9" state="hidden" r:id="rId1"/>
    <sheet name="【一般会計等】" sheetId="8" r:id="rId2"/>
    <sheet name="【全体会計】" sheetId="6" r:id="rId3"/>
    <sheet name="【連結会計】" sheetId="1" r:id="rId4"/>
  </sheets>
  <definedNames>
    <definedName name="_xlnm.Print_Area" localSheetId="3">'【連結会計】'!$A$1:$AB$56</definedName>
    <definedName name="_xlnm.Print_Area" localSheetId="2">'【全体会計】'!$A$1:$AB$56</definedName>
    <definedName name="_xlnm.Print_Area" localSheetId="1">'【一般会計等】'!$A$1:$AB$56</definedName>
    <definedName name="_xlnm.Print_Area" localSheetId="0">試作!$A$1:$AB$59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<sst xmlns="http://schemas.openxmlformats.org/spreadsheetml/2006/main" xmlns:r="http://schemas.openxmlformats.org/officeDocument/2006/relationships" count="186" uniqueCount="186">
  <si>
    <t>資産の部（これまで積み上げてきた資産）</t>
    <rPh sb="0" eb="2">
      <t>シサン</t>
    </rPh>
    <rPh sb="3" eb="4">
      <t>ブ</t>
    </rPh>
    <rPh sb="9" eb="10">
      <t>ツ</t>
    </rPh>
    <rPh sb="11" eb="12">
      <t>ア</t>
    </rPh>
    <rPh sb="16" eb="18">
      <t>シサン</t>
    </rPh>
    <phoneticPr fontId="21"/>
  </si>
  <si>
    <t>　　　資産形成への充当</t>
    <rPh sb="3" eb="5">
      <t>シサン</t>
    </rPh>
    <rPh sb="5" eb="7">
      <t>ケイセイ</t>
    </rPh>
    <rPh sb="9" eb="11">
      <t>ジュウトウ</t>
    </rPh>
    <phoneticPr fontId="21"/>
  </si>
  <si>
    <t>（１）　事業用資産</t>
    <rPh sb="4" eb="7">
      <t>ジギョウヨウ</t>
    </rPh>
    <rPh sb="7" eb="9">
      <t>シサン</t>
    </rPh>
    <phoneticPr fontId="21"/>
  </si>
  <si>
    <t>①～③の合計である平成28年度の資金収支は</t>
  </si>
  <si>
    <t>資産合計</t>
    <rPh sb="0" eb="2">
      <t>シサン</t>
    </rPh>
    <rPh sb="2" eb="4">
      <t>ゴウケイ</t>
    </rPh>
    <phoneticPr fontId="21"/>
  </si>
  <si>
    <t>△4,614万円</t>
    <rPh sb="6" eb="8">
      <t>マンエン</t>
    </rPh>
    <phoneticPr fontId="21"/>
  </si>
  <si>
    <t>負債の部（将来世代が負担する金額）</t>
    <rPh sb="0" eb="2">
      <t>フサイ</t>
    </rPh>
    <rPh sb="3" eb="4">
      <t>ブ</t>
    </rPh>
    <rPh sb="5" eb="7">
      <t>ショウライ</t>
    </rPh>
    <rPh sb="7" eb="9">
      <t>セダイ</t>
    </rPh>
    <rPh sb="10" eb="12">
      <t>フタン</t>
    </rPh>
    <rPh sb="14" eb="16">
      <t>キンガク</t>
    </rPh>
    <phoneticPr fontId="21"/>
  </si>
  <si>
    <t>　　　財源</t>
    <rPh sb="3" eb="5">
      <t>ザイゲン</t>
    </rPh>
    <phoneticPr fontId="21"/>
  </si>
  <si>
    <t>負債合計</t>
    <rPh sb="0" eb="2">
      <t>フサイ</t>
    </rPh>
    <rPh sb="2" eb="4">
      <t>ゴウケイ</t>
    </rPh>
    <phoneticPr fontId="21"/>
  </si>
  <si>
    <t>（２）　退職手当引当金</t>
    <rPh sb="4" eb="6">
      <t>タイショク</t>
    </rPh>
    <rPh sb="6" eb="8">
      <t>テアテ</t>
    </rPh>
    <rPh sb="8" eb="11">
      <t>ヒキアテキン</t>
    </rPh>
    <phoneticPr fontId="21"/>
  </si>
  <si>
    <t>１固定負債</t>
    <rPh sb="1" eb="3">
      <t>コテイ</t>
    </rPh>
    <rPh sb="3" eb="5">
      <t>フサイ</t>
    </rPh>
    <phoneticPr fontId="21"/>
  </si>
  <si>
    <t>２流動負債</t>
    <rPh sb="1" eb="3">
      <t>リュウドウ</t>
    </rPh>
    <rPh sb="3" eb="5">
      <t>フサイ</t>
    </rPh>
    <phoneticPr fontId="21"/>
  </si>
  <si>
    <t>純資産の部（現在までの世代が負担した金額）</t>
    <rPh sb="0" eb="3">
      <t>ジュンシサン</t>
    </rPh>
    <rPh sb="4" eb="5">
      <t>ブ</t>
    </rPh>
    <rPh sb="6" eb="8">
      <t>ゲンザイ</t>
    </rPh>
    <rPh sb="11" eb="13">
      <t>セダイ</t>
    </rPh>
    <rPh sb="14" eb="16">
      <t>フタン</t>
    </rPh>
    <rPh sb="18" eb="20">
      <t>キンガク</t>
    </rPh>
    <phoneticPr fontId="21"/>
  </si>
  <si>
    <t>その他</t>
  </si>
  <si>
    <t>(3) その他の固定負債</t>
    <rPh sb="6" eb="7">
      <t>タ</t>
    </rPh>
    <rPh sb="8" eb="10">
      <t>コテイ</t>
    </rPh>
    <rPh sb="10" eb="12">
      <t>フサイ</t>
    </rPh>
    <phoneticPr fontId="21"/>
  </si>
  <si>
    <t>　⇒　堅調な財政運営　</t>
  </si>
  <si>
    <t>純資産合計</t>
    <rPh sb="0" eb="3">
      <t>ジュンシサン</t>
    </rPh>
    <rPh sb="3" eb="5">
      <t>ゴウケイ</t>
    </rPh>
    <phoneticPr fontId="21"/>
  </si>
  <si>
    <t>税収、国県等補助金、人件費など</t>
    <rPh sb="0" eb="2">
      <t>ゼイシュウ</t>
    </rPh>
    <rPh sb="3" eb="4">
      <t>クニ</t>
    </rPh>
    <rPh sb="4" eb="5">
      <t>k</t>
    </rPh>
    <rPh sb="6" eb="9">
      <t>ホジョキン</t>
    </rPh>
    <rPh sb="10" eb="13">
      <t>ジンケンヒ</t>
    </rPh>
    <phoneticPr fontId="21"/>
  </si>
  <si>
    <t xml:space="preserve"> 経常収益</t>
    <rPh sb="1" eb="3">
      <t>ケイジョウ</t>
    </rPh>
    <rPh sb="3" eb="5">
      <t>シュウエキ</t>
    </rPh>
    <phoneticPr fontId="21"/>
  </si>
  <si>
    <t>投資活動収支</t>
    <rPh sb="0" eb="4">
      <t>トウシカツドウ</t>
    </rPh>
    <rPh sb="4" eb="6">
      <t>シュウシ</t>
    </rPh>
    <phoneticPr fontId="21"/>
  </si>
  <si>
    <t>　　道路、公園、橋梁、上下水道など</t>
    <rPh sb="2" eb="4">
      <t>ドウロ</t>
    </rPh>
    <rPh sb="5" eb="7">
      <t>コウエン</t>
    </rPh>
    <rPh sb="8" eb="10">
      <t>キョウリョウ</t>
    </rPh>
    <rPh sb="11" eb="12">
      <t>ジョウ</t>
    </rPh>
    <rPh sb="12" eb="15">
      <t>ゲスイドウ</t>
    </rPh>
    <phoneticPr fontId="21"/>
  </si>
  <si>
    <t>負債及び純資産合計</t>
    <rPh sb="0" eb="2">
      <t>フサイ</t>
    </rPh>
    <rPh sb="2" eb="3">
      <t>オヨ</t>
    </rPh>
    <rPh sb="4" eb="7">
      <t>ジュンシサン</t>
    </rPh>
    <rPh sb="7" eb="9">
      <t>ゴウケイ</t>
    </rPh>
    <phoneticPr fontId="21"/>
  </si>
  <si>
    <t>早期健全化基準</t>
    <rPh sb="0" eb="2">
      <t>ソウキ</t>
    </rPh>
    <rPh sb="2" eb="5">
      <t>ケンゼンカ</t>
    </rPh>
    <rPh sb="5" eb="7">
      <t>キジュン</t>
    </rPh>
    <phoneticPr fontId="21"/>
  </si>
  <si>
    <t>一人当たり資産</t>
    <rPh sb="0" eb="3">
      <t>ヒトリア</t>
    </rPh>
    <rPh sb="5" eb="7">
      <t>シサン</t>
    </rPh>
    <phoneticPr fontId="21"/>
  </si>
  <si>
    <t>期末資金残高</t>
    <rPh sb="0" eb="2">
      <t>キマツ</t>
    </rPh>
    <rPh sb="2" eb="4">
      <t>シキン</t>
    </rPh>
    <rPh sb="4" eb="6">
      <t>ザンダカ</t>
    </rPh>
    <phoneticPr fontId="21"/>
  </si>
  <si>
    <t>　　　その他</t>
    <rPh sb="5" eb="6">
      <t>ホカ</t>
    </rPh>
    <phoneticPr fontId="21"/>
  </si>
  <si>
    <t xml:space="preserve">町の平成２８年度財政運営の総括 </t>
  </si>
  <si>
    <t>(1) 事業用資産</t>
    <rPh sb="4" eb="7">
      <t>ジギョウヨウ</t>
    </rPh>
    <rPh sb="7" eb="9">
      <t>シサン</t>
    </rPh>
    <phoneticPr fontId="21"/>
  </si>
  <si>
    <t>期末純資産残高</t>
    <rPh sb="0" eb="2">
      <t>キマツ</t>
    </rPh>
    <rPh sb="2" eb="5">
      <t>ジュンシサン</t>
    </rPh>
    <rPh sb="5" eb="7">
      <t>ザンダカ</t>
    </rPh>
    <phoneticPr fontId="21"/>
  </si>
  <si>
    <t>経常費用</t>
    <rPh sb="0" eb="2">
      <t>ケイジョウ</t>
    </rPh>
    <rPh sb="2" eb="4">
      <t>ヒヨウ</t>
    </rPh>
    <phoneticPr fontId="21"/>
  </si>
  <si>
    <t>　　人件費、退職手当引当金繰入など</t>
    <rPh sb="2" eb="5">
      <t>ジンケンヒ</t>
    </rPh>
    <rPh sb="6" eb="8">
      <t>タイショク</t>
    </rPh>
    <rPh sb="8" eb="10">
      <t>テアテ</t>
    </rPh>
    <rPh sb="10" eb="13">
      <t>ヒキアテキン</t>
    </rPh>
    <rPh sb="13" eb="15">
      <t>クリイ</t>
    </rPh>
    <phoneticPr fontId="21"/>
  </si>
  <si>
    <t>経常収益</t>
    <rPh sb="0" eb="2">
      <t>ケイジョウ</t>
    </rPh>
    <rPh sb="2" eb="4">
      <t>シュウエキ</t>
    </rPh>
    <phoneticPr fontId="21"/>
  </si>
  <si>
    <t>純経常行政コスト</t>
    <rPh sb="0" eb="1">
      <t>ジュン</t>
    </rPh>
    <rPh sb="1" eb="3">
      <t>ケイジョウ</t>
    </rPh>
    <rPh sb="3" eb="5">
      <t>ギョウセイ</t>
    </rPh>
    <phoneticPr fontId="21"/>
  </si>
  <si>
    <t>投資活動収支</t>
    <rPh sb="0" eb="2">
      <t>トウシ</t>
    </rPh>
    <rPh sb="2" eb="4">
      <t>カツドウ</t>
    </rPh>
    <rPh sb="4" eb="6">
      <t>シュウシ</t>
    </rPh>
    <phoneticPr fontId="21"/>
  </si>
  <si>
    <t>（経常費用－経常収益）</t>
    <rPh sb="1" eb="3">
      <t>ケイジョウ</t>
    </rPh>
    <rPh sb="3" eb="5">
      <t>ヒヨウ</t>
    </rPh>
    <rPh sb="6" eb="8">
      <t>ケイジョウ</t>
    </rPh>
    <rPh sb="8" eb="10">
      <t>シュウエキ</t>
    </rPh>
    <phoneticPr fontId="21"/>
  </si>
  <si>
    <t>●　４つの財務書類の公表について</t>
    <rPh sb="5" eb="7">
      <t>ザイム</t>
    </rPh>
    <rPh sb="7" eb="9">
      <t>ショルイ</t>
    </rPh>
    <rPh sb="10" eb="12">
      <t>コウヒョウ</t>
    </rPh>
    <phoneticPr fontId="21"/>
  </si>
  <si>
    <t>BS</t>
  </si>
  <si>
    <t>CF</t>
  </si>
  <si>
    <t>NW</t>
  </si>
  <si>
    <t xml:space="preserve">  その他の業務費用</t>
  </si>
  <si>
    <t>資産形成への充当</t>
    <rPh sb="0" eb="2">
      <t>シサン</t>
    </rPh>
    <rPh sb="2" eb="4">
      <t>ケイセイ</t>
    </rPh>
    <rPh sb="6" eb="8">
      <t>ジュウトウ</t>
    </rPh>
    <phoneticPr fontId="21"/>
  </si>
  <si>
    <t>PL</t>
  </si>
  <si>
    <t>　　道路、公園、橋梁、上下水道
　　など</t>
    <rPh sb="2" eb="4">
      <t>ドウロ</t>
    </rPh>
    <rPh sb="5" eb="7">
      <t>コウエン</t>
    </rPh>
    <rPh sb="8" eb="10">
      <t>キョウリョウ</t>
    </rPh>
    <rPh sb="11" eb="12">
      <t>ジョウ</t>
    </rPh>
    <rPh sb="12" eb="15">
      <t>ゲスイドウ</t>
    </rPh>
    <phoneticPr fontId="21"/>
  </si>
  <si>
    <t>(2) 退職手当引当金</t>
    <rPh sb="4" eb="6">
      <t>タイショク</t>
    </rPh>
    <rPh sb="6" eb="8">
      <t>テアテ</t>
    </rPh>
    <rPh sb="8" eb="11">
      <t>ヒキアテキン</t>
    </rPh>
    <phoneticPr fontId="21"/>
  </si>
  <si>
    <t>（３）　その他の固定負債</t>
  </si>
  <si>
    <t>④負債比率 (純資産に対する負債の割合)・・・・・・</t>
  </si>
  <si>
    <t>人口</t>
    <rPh sb="0" eb="2">
      <t>ジンコウ</t>
    </rPh>
    <phoneticPr fontId="21"/>
  </si>
  <si>
    <t>１表</t>
    <rPh sb="1" eb="2">
      <t>ヒョウ</t>
    </rPh>
    <phoneticPr fontId="21"/>
  </si>
  <si>
    <t>③ 純資産変動計算書</t>
  </si>
  <si>
    <t>同負債</t>
    <rPh sb="0" eb="1">
      <t>ドウ</t>
    </rPh>
    <rPh sb="1" eb="3">
      <t>フサイ</t>
    </rPh>
    <phoneticPr fontId="21"/>
  </si>
  <si>
    <t>(2) 基金、未収金など</t>
    <rPh sb="4" eb="6">
      <t>キキン</t>
    </rPh>
    <rPh sb="7" eb="10">
      <t>ミシュウキン</t>
    </rPh>
    <phoneticPr fontId="21"/>
  </si>
  <si>
    <t>純資産比率</t>
    <rPh sb="0" eb="3">
      <t>ジュンシサン</t>
    </rPh>
    <rPh sb="3" eb="5">
      <t>ヒリツ</t>
    </rPh>
    <phoneticPr fontId="21"/>
  </si>
  <si>
    <t>△純行政コスト</t>
    <rPh sb="1" eb="2">
      <t>ジュン</t>
    </rPh>
    <rPh sb="2" eb="4">
      <t>ギョウセイ</t>
    </rPh>
    <phoneticPr fontId="21"/>
  </si>
  <si>
    <t>負債比率</t>
  </si>
  <si>
    <t>本年度資金収支額</t>
    <rPh sb="0" eb="3">
      <t>ホンネンド</t>
    </rPh>
    <rPh sb="3" eb="5">
      <t>シキン</t>
    </rPh>
    <rPh sb="5" eb="7">
      <t>シュウシ</t>
    </rPh>
    <rPh sb="7" eb="8">
      <t>ガク</t>
    </rPh>
    <phoneticPr fontId="21"/>
  </si>
  <si>
    <t>資産老朽化比率</t>
    <rPh sb="0" eb="7">
      <t>シサンロウキュウ</t>
    </rPh>
    <phoneticPr fontId="21"/>
  </si>
  <si>
    <t>業務活動収支</t>
    <rPh sb="0" eb="2">
      <t>ギョウム</t>
    </rPh>
    <rPh sb="2" eb="4">
      <t>カツドウ</t>
    </rPh>
    <rPh sb="4" eb="6">
      <t>シュウシ</t>
    </rPh>
    <phoneticPr fontId="21"/>
  </si>
  <si>
    <t>11.25～15</t>
  </si>
  <si>
    <t>財務活動収支</t>
    <rPh sb="0" eb="4">
      <t>ザイムカツドウ</t>
    </rPh>
    <rPh sb="4" eb="6">
      <t>シュウシ</t>
    </rPh>
    <phoneticPr fontId="21"/>
  </si>
  <si>
    <t>④ 資金収支計算書</t>
  </si>
  <si>
    <t>（１）　現金預金</t>
    <rPh sb="4" eb="6">
      <t>ゲンキン</t>
    </rPh>
    <rPh sb="6" eb="8">
      <t>ヨキン</t>
    </rPh>
    <phoneticPr fontId="21"/>
  </si>
  <si>
    <t>（２）　その他</t>
  </si>
  <si>
    <t>前年度末純資産残高</t>
    <rPh sb="0" eb="3">
      <t>ゼンネンド</t>
    </rPh>
    <rPh sb="3" eb="4">
      <t>マツ</t>
    </rPh>
    <rPh sb="4" eb="5">
      <t>ジュン</t>
    </rPh>
    <rPh sb="5" eb="7">
      <t>シサン</t>
    </rPh>
    <rPh sb="7" eb="9">
      <t>ザンダカ</t>
    </rPh>
    <phoneticPr fontId="21"/>
  </si>
  <si>
    <t>３表</t>
    <rPh sb="1" eb="2">
      <t>ヒョウ</t>
    </rPh>
    <phoneticPr fontId="21"/>
  </si>
  <si>
    <t>②　投資活動収支</t>
  </si>
  <si>
    <t>本年度差額</t>
    <rPh sb="0" eb="3">
      <t>ホンネンド</t>
    </rPh>
    <rPh sb="3" eb="5">
      <t>サガク</t>
    </rPh>
    <phoneticPr fontId="21"/>
  </si>
  <si>
    <t>※令和５年度末現在　償却資産取得価額等：　</t>
  </si>
  <si>
    <t>財源</t>
    <rPh sb="0" eb="2">
      <t>ザイゲン</t>
    </rPh>
    <phoneticPr fontId="21"/>
  </si>
  <si>
    <t>２表</t>
    <rPh sb="1" eb="2">
      <t>ヒョウ</t>
    </rPh>
    <phoneticPr fontId="21"/>
  </si>
  <si>
    <t>４表</t>
    <rPh sb="1" eb="2">
      <t>ヒョウ</t>
    </rPh>
    <phoneticPr fontId="21"/>
  </si>
  <si>
    <t>前年度末資金残高</t>
    <rPh sb="0" eb="3">
      <t>ゼンネンド</t>
    </rPh>
    <rPh sb="3" eb="4">
      <t>マツ</t>
    </rPh>
    <rPh sb="4" eb="6">
      <t>シキン</t>
    </rPh>
    <rPh sb="6" eb="8">
      <t>ザンダカ</t>
    </rPh>
    <phoneticPr fontId="21"/>
  </si>
  <si>
    <r>
      <t xml:space="preserve"> 臨時損失　</t>
    </r>
    <r>
      <rPr>
        <sz val="9"/>
        <color auto="1"/>
        <rFont val="Meiryo UI"/>
      </rPr>
      <t>災害復旧費など</t>
    </r>
    <rPh sb="1" eb="3">
      <t>リンジ</t>
    </rPh>
    <rPh sb="3" eb="5">
      <t>ソンシツ</t>
    </rPh>
    <rPh sb="6" eb="10">
      <t>サイガイフッキュウ</t>
    </rPh>
    <rPh sb="10" eb="11">
      <t>ヒ</t>
    </rPh>
    <phoneticPr fontId="21"/>
  </si>
  <si>
    <t>（将来世代の負担）</t>
  </si>
  <si>
    <t>財務活動収支</t>
    <rPh sb="0" eb="2">
      <t>ザイム</t>
    </rPh>
    <rPh sb="2" eb="4">
      <t>カツドウ</t>
    </rPh>
    <rPh sb="4" eb="6">
      <t>シュウシ</t>
    </rPh>
    <phoneticPr fontId="21"/>
  </si>
  <si>
    <t>　　支払利息など</t>
    <rPh sb="2" eb="6">
      <t>シハ</t>
    </rPh>
    <phoneticPr fontId="21"/>
  </si>
  <si>
    <t>１固定資産</t>
    <rPh sb="1" eb="3">
      <t>コテイ</t>
    </rPh>
    <rPh sb="3" eb="5">
      <t>シサン</t>
    </rPh>
    <phoneticPr fontId="21"/>
  </si>
  <si>
    <t>前年度末資金残高（繰越金）</t>
    <rPh sb="0" eb="3">
      <t>ゼンネンド</t>
    </rPh>
    <rPh sb="3" eb="4">
      <t>マツ</t>
    </rPh>
    <rPh sb="4" eb="6">
      <t>シキン</t>
    </rPh>
    <rPh sb="6" eb="8">
      <t>ザンダカ</t>
    </rPh>
    <rPh sb="9" eb="11">
      <t>クリコシ</t>
    </rPh>
    <rPh sb="11" eb="12">
      <t>キン</t>
    </rPh>
    <phoneticPr fontId="21"/>
  </si>
  <si>
    <t>② 行政コスト計算書</t>
  </si>
  <si>
    <r>
      <t>本年度末資金残高</t>
    </r>
    <r>
      <rPr>
        <sz val="9"/>
        <color auto="1"/>
        <rFont val="Meiryo UI"/>
      </rPr>
      <t>（来年度繰越金）</t>
    </r>
    <rPh sb="0" eb="3">
      <t>ホンネンド</t>
    </rPh>
    <rPh sb="3" eb="4">
      <t>マツ</t>
    </rPh>
    <rPh sb="4" eb="6">
      <t>シキン</t>
    </rPh>
    <rPh sb="6" eb="8">
      <t>ザンダカ</t>
    </rPh>
    <rPh sb="9" eb="12">
      <t>ライネンド</t>
    </rPh>
    <rPh sb="12" eb="14">
      <t>クリコシ</t>
    </rPh>
    <rPh sb="14" eb="15">
      <t>キン</t>
    </rPh>
    <phoneticPr fontId="21"/>
  </si>
  <si>
    <t>　　　　　① 貸借対照表(バランスシート）</t>
  </si>
  <si>
    <t>(2) インフラ資産</t>
    <rPh sb="8" eb="10">
      <t>シサン</t>
    </rPh>
    <phoneticPr fontId="21"/>
  </si>
  <si>
    <t>(1) 地方債</t>
    <rPh sb="4" eb="7">
      <t>チホウサイ</t>
    </rPh>
    <phoneticPr fontId="21"/>
  </si>
  <si>
    <t>(2) その他の流動負債</t>
    <rPh sb="6" eb="7">
      <t>タ</t>
    </rPh>
    <rPh sb="8" eb="10">
      <t>リュウドウ</t>
    </rPh>
    <rPh sb="10" eb="12">
      <t>フサイ</t>
    </rPh>
    <phoneticPr fontId="21"/>
  </si>
  <si>
    <t>（１）　地方債</t>
    <rPh sb="4" eb="7">
      <t>チホウサイ</t>
    </rPh>
    <phoneticPr fontId="21"/>
  </si>
  <si>
    <t>実質赤字比率
（％）</t>
    <rPh sb="0" eb="2">
      <t>ジッシツ</t>
    </rPh>
    <rPh sb="2" eb="4">
      <t>アカジ</t>
    </rPh>
    <rPh sb="4" eb="6">
      <t>ヒリツ</t>
    </rPh>
    <phoneticPr fontId="21"/>
  </si>
  <si>
    <t>（１）　賞与引当金</t>
    <rPh sb="4" eb="6">
      <t>ショウヨ</t>
    </rPh>
    <rPh sb="6" eb="8">
      <t>ヒキアテ</t>
    </rPh>
    <rPh sb="8" eb="9">
      <t>キン</t>
    </rPh>
    <phoneticPr fontId="21"/>
  </si>
  <si>
    <t>（２）　その他の流動負債</t>
  </si>
  <si>
    <t>●　財務書類作成に当たって（効果）</t>
    <rPh sb="2" eb="4">
      <t>ザイム</t>
    </rPh>
    <rPh sb="4" eb="6">
      <t>ショルイ</t>
    </rPh>
    <rPh sb="6" eb="8">
      <t>サクセイ</t>
    </rPh>
    <rPh sb="9" eb="10">
      <t>ア</t>
    </rPh>
    <rPh sb="14" eb="16">
      <t>コウカ</t>
    </rPh>
    <phoneticPr fontId="21"/>
  </si>
  <si>
    <t>－</t>
  </si>
  <si>
    <t>連結実質赤字比率（％）</t>
    <rPh sb="0" eb="2">
      <t>レンケツ</t>
    </rPh>
    <rPh sb="2" eb="4">
      <t>ジッシツ</t>
    </rPh>
    <rPh sb="4" eb="6">
      <t>アカジ</t>
    </rPh>
    <rPh sb="6" eb="8">
      <t>ヒリツ</t>
    </rPh>
    <phoneticPr fontId="21"/>
  </si>
  <si>
    <t>(1) 現金預金</t>
    <rPh sb="4" eb="8">
      <t>ゲンキンヨ</t>
    </rPh>
    <phoneticPr fontId="21"/>
  </si>
  <si>
    <t>②純資産比率（今までの世代で負担済分）・・・・</t>
  </si>
  <si>
    <t>（２）　インフラ資産</t>
    <rPh sb="8" eb="10">
      <t>シサン</t>
    </rPh>
    <phoneticPr fontId="21"/>
  </si>
  <si>
    <t>（基金積立、資産形成）</t>
  </si>
  <si>
    <t xml:space="preserve">  町の経常的な活動に伴うコストと使用料・手数料等の収入を示すものです。従来の官庁会計では捕捉できなかった減価償却費など非現金コストについても計上しています。経常費用合計から経常収益合計を差引いたものが当該年度の純経常行政コストとなります。</t>
    <rPh sb="4" eb="7">
      <t>ケイジョウテキ</t>
    </rPh>
    <rPh sb="8" eb="10">
      <t>カツドウ</t>
    </rPh>
    <rPh sb="11" eb="12">
      <t>トモナ</t>
    </rPh>
    <rPh sb="17" eb="20">
      <t>シヨウリョウ</t>
    </rPh>
    <rPh sb="21" eb="24">
      <t>テスウリョウ</t>
    </rPh>
    <rPh sb="24" eb="25">
      <t>トウ</t>
    </rPh>
    <rPh sb="26" eb="28">
      <t>シュウニュウ</t>
    </rPh>
    <rPh sb="29" eb="30">
      <t>シメ</t>
    </rPh>
    <rPh sb="36" eb="38">
      <t>ジュウライ</t>
    </rPh>
    <rPh sb="39" eb="41">
      <t>カンチョウ</t>
    </rPh>
    <rPh sb="41" eb="43">
      <t>カイケイ</t>
    </rPh>
    <rPh sb="45" eb="47">
      <t>ホソク</t>
    </rPh>
    <rPh sb="53" eb="55">
      <t>ゲンカ</t>
    </rPh>
    <rPh sb="55" eb="58">
      <t>ショウキャクヒ</t>
    </rPh>
    <rPh sb="60" eb="61">
      <t>ヒ</t>
    </rPh>
    <rPh sb="61" eb="63">
      <t>ゲンキン</t>
    </rPh>
    <rPh sb="71" eb="73">
      <t>ケイジョウ</t>
    </rPh>
    <rPh sb="79" eb="81">
      <t>ケイジョウ</t>
    </rPh>
    <rPh sb="81" eb="83">
      <t>ヒヨウ</t>
    </rPh>
    <rPh sb="83" eb="85">
      <t>ゴウケイ</t>
    </rPh>
    <rPh sb="87" eb="89">
      <t>ケイジョウ</t>
    </rPh>
    <rPh sb="89" eb="91">
      <t>シュウエキ</t>
    </rPh>
    <rPh sb="91" eb="93">
      <t>ゴウケイ</t>
    </rPh>
    <rPh sb="94" eb="96">
      <t>サシヒ</t>
    </rPh>
    <rPh sb="101" eb="103">
      <t>トウガイ</t>
    </rPh>
    <rPh sb="103" eb="105">
      <t>ネンド</t>
    </rPh>
    <rPh sb="109" eb="111">
      <t>ギョウセイ</t>
    </rPh>
    <phoneticPr fontId="21"/>
  </si>
  <si>
    <t>　　　 資産＝</t>
  </si>
  <si>
    <t>将来負担比率
（％）</t>
    <rPh sb="0" eb="2">
      <t>ショウライ</t>
    </rPh>
    <rPh sb="2" eb="4">
      <t>フタン</t>
    </rPh>
    <rPh sb="4" eb="6">
      <t>ヒリツ</t>
    </rPh>
    <phoneticPr fontId="21"/>
  </si>
  <si>
    <t xml:space="preserve">町の令和５年度財政運営の総括 </t>
  </si>
  <si>
    <t>　現金の流れを示すものです。その収支を性質に応じて区分して表示することで、町がどのような活動に資金を必要としているかを表示しています。</t>
    <rPh sb="1" eb="3">
      <t>ゲンキン</t>
    </rPh>
    <rPh sb="4" eb="5">
      <t>ナガ</t>
    </rPh>
    <rPh sb="7" eb="8">
      <t>シメ</t>
    </rPh>
    <rPh sb="16" eb="18">
      <t>シュウシ</t>
    </rPh>
    <rPh sb="19" eb="21">
      <t>セイシツ</t>
    </rPh>
    <rPh sb="22" eb="23">
      <t>オウ</t>
    </rPh>
    <rPh sb="25" eb="27">
      <t>クブン</t>
    </rPh>
    <rPh sb="29" eb="31">
      <t>ヒョウジ</t>
    </rPh>
    <rPh sb="44" eb="46">
      <t>カツドウ</t>
    </rPh>
    <rPh sb="47" eb="49">
      <t>シキン</t>
    </rPh>
    <rPh sb="50" eb="52">
      <t>ヒツヨウ</t>
    </rPh>
    <rPh sb="59" eb="61">
      <t>ヒョウジ</t>
    </rPh>
    <phoneticPr fontId="21"/>
  </si>
  <si>
    <t>　　　この比率が低いほど財政状況が健全であることを示します。　　　　　　　</t>
  </si>
  <si>
    <t>　　補助金等、社会保障給付、他会計への支出など</t>
    <rPh sb="14" eb="15">
      <t>タ</t>
    </rPh>
    <rPh sb="15" eb="17">
      <t>カイケイ</t>
    </rPh>
    <rPh sb="19" eb="21">
      <t>シシュツ</t>
    </rPh>
    <phoneticPr fontId="21"/>
  </si>
  <si>
    <t>人）</t>
    <rPh sb="0" eb="1">
      <t>ニン</t>
    </rPh>
    <phoneticPr fontId="21"/>
  </si>
  <si>
    <t>③財務活動収支</t>
  </si>
  <si>
    <t>　   ※　平成28年度末現在：償却資産取得価額等：　</t>
  </si>
  <si>
    <t xml:space="preserve">  物件費等</t>
  </si>
  <si>
    <t>ー</t>
  </si>
  <si>
    <t>平成28年度財政運営は、堅調な財政運営を行っている。</t>
  </si>
  <si>
    <t>純経常行政コスト</t>
  </si>
  <si>
    <t>実質公債費比率
（％）</t>
    <rPh sb="0" eb="2">
      <t>ジッシツ</t>
    </rPh>
    <rPh sb="2" eb="4">
      <t>コウサイ</t>
    </rPh>
    <rPh sb="4" eb="5">
      <t>ヒ</t>
    </rPh>
    <rPh sb="5" eb="7">
      <t>ヒリツ</t>
    </rPh>
    <phoneticPr fontId="21"/>
  </si>
  <si>
    <t>前年度資金残高との合計は</t>
  </si>
  <si>
    <t>　　庁舎、学校、保育所、体育館、
　　町営住宅、地区集会所など</t>
    <rPh sb="2" eb="4">
      <t>チョウシャ</t>
    </rPh>
    <rPh sb="5" eb="7">
      <t>ガッコウ</t>
    </rPh>
    <rPh sb="8" eb="11">
      <t>ホイクショ</t>
    </rPh>
    <rPh sb="12" eb="15">
      <t>タイイクカン</t>
    </rPh>
    <rPh sb="24" eb="26">
      <t>チク</t>
    </rPh>
    <rPh sb="26" eb="29">
      <t>シュウカイジョ</t>
    </rPh>
    <phoneticPr fontId="21"/>
  </si>
  <si>
    <t xml:space="preserve">  人件費</t>
  </si>
  <si>
    <t>前年度末純資産残高</t>
    <rPh sb="0" eb="3">
      <t>ゼンネンド</t>
    </rPh>
    <rPh sb="3" eb="4">
      <t>マツ</t>
    </rPh>
    <rPh sb="4" eb="7">
      <t>ジュンシサン</t>
    </rPh>
    <rPh sb="7" eb="9">
      <t>ザンダカ</t>
    </rPh>
    <phoneticPr fontId="21"/>
  </si>
  <si>
    <t>16.25～20</t>
  </si>
  <si>
    <t>２流動資産</t>
    <rPh sb="1" eb="2">
      <t>ナガレ</t>
    </rPh>
    <rPh sb="2" eb="3">
      <t>ドウ</t>
    </rPh>
    <rPh sb="3" eb="4">
      <t>シ</t>
    </rPh>
    <rPh sb="4" eb="5">
      <t>サン</t>
    </rPh>
    <phoneticPr fontId="21"/>
  </si>
  <si>
    <t>(3)物品、ソフトウェアなど</t>
    <rPh sb="3" eb="5">
      <t>ブッピン</t>
    </rPh>
    <phoneticPr fontId="21"/>
  </si>
  <si>
    <t>(4)投資及びその他の資産</t>
    <rPh sb="3" eb="5">
      <t>トウシ</t>
    </rPh>
    <rPh sb="5" eb="6">
      <t>オヨ</t>
    </rPh>
    <rPh sb="9" eb="10">
      <t>タ</t>
    </rPh>
    <rPh sb="11" eb="13">
      <t>シサン</t>
    </rPh>
    <phoneticPr fontId="21"/>
  </si>
  <si>
    <t>①　業務活動収支</t>
  </si>
  <si>
    <t>償却資産</t>
    <rPh sb="0" eb="4">
      <t>ショウキャクシサン</t>
    </rPh>
    <phoneticPr fontId="21"/>
  </si>
  <si>
    <t>減価償却累計額</t>
    <rPh sb="0" eb="7">
      <t>ゲンカ</t>
    </rPh>
    <phoneticPr fontId="21"/>
  </si>
  <si>
    <t>※表中、表示単位未満は四捨五入のため合計が一致しない場合があります。</t>
  </si>
  <si>
    <t>(4)投資その他の資産</t>
    <rPh sb="3" eb="5">
      <t>トウシ</t>
    </rPh>
    <rPh sb="7" eb="8">
      <t>タ</t>
    </rPh>
    <rPh sb="9" eb="11">
      <t>シサン</t>
    </rPh>
    <phoneticPr fontId="21"/>
  </si>
  <si>
    <t>本年度末現金預金残高</t>
    <rPh sb="0" eb="1">
      <t>ホン</t>
    </rPh>
    <rPh sb="1" eb="4">
      <t>ネンドマツ</t>
    </rPh>
    <rPh sb="4" eb="6">
      <t>ゲンキン</t>
    </rPh>
    <rPh sb="6" eb="8">
      <t>ヨキン</t>
    </rPh>
    <rPh sb="8" eb="10">
      <t>ザンダカ</t>
    </rPh>
    <phoneticPr fontId="21"/>
  </si>
  <si>
    <t>(1) 賞与等引当金</t>
    <rPh sb="4" eb="6">
      <t>ショウヨ</t>
    </rPh>
    <rPh sb="6" eb="7">
      <t>トウ</t>
    </rPh>
    <rPh sb="7" eb="9">
      <t>ヒキアテ</t>
    </rPh>
    <rPh sb="9" eb="10">
      <t>キン</t>
    </rPh>
    <phoneticPr fontId="21"/>
  </si>
  <si>
    <t>本年度末歳計外現金残高</t>
  </si>
  <si>
    <t>本年度末歳計外現金残高（預り金）</t>
    <rPh sb="12" eb="15">
      <t>アズカ</t>
    </rPh>
    <phoneticPr fontId="21"/>
  </si>
  <si>
    <t>本年度変動高</t>
    <rPh sb="0" eb="3">
      <t>ホンネンド</t>
    </rPh>
    <rPh sb="3" eb="5">
      <t>ヘンドウ</t>
    </rPh>
    <rPh sb="5" eb="6">
      <t>ダカ</t>
    </rPh>
    <phoneticPr fontId="21"/>
  </si>
  <si>
    <t>　　負債＝</t>
  </si>
  <si>
    <t>　　　△純行政コスト</t>
    <rPh sb="4" eb="5">
      <t>ジュン</t>
    </rPh>
    <rPh sb="5" eb="7">
      <t>ギョウセイ</t>
    </rPh>
    <phoneticPr fontId="21"/>
  </si>
  <si>
    <t>本年度末純資産残高</t>
    <rPh sb="0" eb="4">
      <t>ホンネンドマツ</t>
    </rPh>
    <rPh sb="4" eb="7">
      <t>ジュンシサン</t>
    </rPh>
    <rPh sb="7" eb="9">
      <t>ザンダカ</t>
    </rPh>
    <phoneticPr fontId="21"/>
  </si>
  <si>
    <t>　　物件費、減価償却費、維持補修費など</t>
    <rPh sb="2" eb="4">
      <t>ブッケン</t>
    </rPh>
    <rPh sb="4" eb="5">
      <t>ヒ</t>
    </rPh>
    <rPh sb="6" eb="8">
      <t>ゲンカ</t>
    </rPh>
    <rPh sb="8" eb="11">
      <t>ショウキャクヒ</t>
    </rPh>
    <rPh sb="12" eb="14">
      <t>イジ</t>
    </rPh>
    <rPh sb="14" eb="17">
      <t>ホシュウヒ</t>
    </rPh>
    <phoneticPr fontId="21"/>
  </si>
  <si>
    <t>公共施設等整備費支出、国県等補助金など</t>
    <rPh sb="0" eb="2">
      <t>コウキョウ</t>
    </rPh>
    <rPh sb="2" eb="5">
      <t>シセツナド</t>
    </rPh>
    <rPh sb="5" eb="7">
      <t>セイビ</t>
    </rPh>
    <rPh sb="7" eb="8">
      <t>ヒ</t>
    </rPh>
    <rPh sb="8" eb="10">
      <t>シシュツ</t>
    </rPh>
    <rPh sb="11" eb="12">
      <t>クニ</t>
    </rPh>
    <rPh sb="12" eb="13">
      <t>ケン</t>
    </rPh>
    <rPh sb="14" eb="17">
      <t>ホジョキン</t>
    </rPh>
    <phoneticPr fontId="21"/>
  </si>
  <si>
    <t>人件費</t>
  </si>
  <si>
    <t>移転費用</t>
    <rPh sb="0" eb="2">
      <t>イテン</t>
    </rPh>
    <rPh sb="2" eb="4">
      <t>ヒヨウ</t>
    </rPh>
    <phoneticPr fontId="21"/>
  </si>
  <si>
    <t>臨時損失</t>
    <rPh sb="0" eb="2">
      <t>リンジ</t>
    </rPh>
    <rPh sb="2" eb="4">
      <t>ソンシツ</t>
    </rPh>
    <phoneticPr fontId="21"/>
  </si>
  <si>
    <t>臨時利益</t>
    <rPh sb="0" eb="2">
      <t>リンジ</t>
    </rPh>
    <rPh sb="2" eb="4">
      <t>リエキ</t>
    </rPh>
    <phoneticPr fontId="21"/>
  </si>
  <si>
    <t>物件費等</t>
    <rPh sb="0" eb="3">
      <t>ブッケンヒ</t>
    </rPh>
    <rPh sb="3" eb="4">
      <t>トウ</t>
    </rPh>
    <phoneticPr fontId="21"/>
  </si>
  <si>
    <t>その他業務費用</t>
    <rPh sb="2" eb="3">
      <t>タ</t>
    </rPh>
    <rPh sb="3" eb="5">
      <t>ギョウム</t>
    </rPh>
    <rPh sb="5" eb="7">
      <t>ヒヨウ</t>
    </rPh>
    <phoneticPr fontId="21"/>
  </si>
  <si>
    <t>純行政コスト</t>
    <rPh sb="0" eb="1">
      <t>ジュン</t>
    </rPh>
    <rPh sb="1" eb="3">
      <t>ギョウセイ</t>
    </rPh>
    <phoneticPr fontId="21"/>
  </si>
  <si>
    <t>（純経常行政コスト+臨時損失－臨時利益）</t>
    <rPh sb="1" eb="2">
      <t>ジュン</t>
    </rPh>
    <rPh sb="2" eb="4">
      <t>ケイジョウ</t>
    </rPh>
    <rPh sb="4" eb="6">
      <t>ギョウセイ</t>
    </rPh>
    <rPh sb="10" eb="12">
      <t>リンジ</t>
    </rPh>
    <rPh sb="12" eb="14">
      <t>ソンシツ</t>
    </rPh>
    <rPh sb="15" eb="19">
      <t>リンジ</t>
    </rPh>
    <phoneticPr fontId="21"/>
  </si>
  <si>
    <t>　今回の財務4表は、平成26年4月に総務省から報告された今後の地方公会計の推進に関する研究会報告書の「統一的な基準」により作成しています。この「統一的な基準」の特徴は全ての固定資産を対象に公正価格を評価することにあります。そのため、土地及び建物の固定資産台帳を整理したことから財産管理の適正化が図られました。</t>
    <rPh sb="1" eb="3">
      <t>コンカイ</t>
    </rPh>
    <rPh sb="4" eb="6">
      <t>ザイム</t>
    </rPh>
    <rPh sb="7" eb="8">
      <t>ヒョウ</t>
    </rPh>
    <rPh sb="10" eb="12">
      <t>ヘイセイ</t>
    </rPh>
    <rPh sb="14" eb="15">
      <t>ネン</t>
    </rPh>
    <rPh sb="16" eb="17">
      <t>ツキ</t>
    </rPh>
    <rPh sb="18" eb="21">
      <t>ソウムショウ</t>
    </rPh>
    <rPh sb="23" eb="25">
      <t>ホウコク</t>
    </rPh>
    <rPh sb="61" eb="63">
      <t>サクセイ</t>
    </rPh>
    <rPh sb="80" eb="82">
      <t>トクチョウ</t>
    </rPh>
    <rPh sb="83" eb="84">
      <t>スベ</t>
    </rPh>
    <rPh sb="86" eb="90">
      <t>コテイシサン</t>
    </rPh>
    <rPh sb="91" eb="93">
      <t>タイショウ</t>
    </rPh>
    <rPh sb="94" eb="96">
      <t>コウセイ</t>
    </rPh>
    <rPh sb="96" eb="98">
      <t>カカク</t>
    </rPh>
    <rPh sb="99" eb="101">
      <t>ヒョウカ</t>
    </rPh>
    <rPh sb="116" eb="118">
      <t>トチ</t>
    </rPh>
    <rPh sb="118" eb="119">
      <t>オヨ</t>
    </rPh>
    <rPh sb="120" eb="122">
      <t>タテモノ</t>
    </rPh>
    <rPh sb="123" eb="127">
      <t>コテイ</t>
    </rPh>
    <rPh sb="127" eb="129">
      <t>ダイチョウ</t>
    </rPh>
    <rPh sb="130" eb="132">
      <t>セイリ</t>
    </rPh>
    <rPh sb="138" eb="140">
      <t>ザイサン</t>
    </rPh>
    <rPh sb="140" eb="142">
      <t>カンリ</t>
    </rPh>
    <rPh sb="143" eb="146">
      <t>テキセイカ</t>
    </rPh>
    <rPh sb="147" eb="148">
      <t>ハカ</t>
    </rPh>
    <phoneticPr fontId="21"/>
  </si>
  <si>
    <t>●　財政健全化判断比率（H28決算）</t>
    <rPh sb="2" eb="4">
      <t>ザイセイ</t>
    </rPh>
    <rPh sb="4" eb="7">
      <t>ケンゼンカ</t>
    </rPh>
    <rPh sb="7" eb="9">
      <t>ハンダン</t>
    </rPh>
    <rPh sb="9" eb="11">
      <t>ヒリツ</t>
    </rPh>
    <rPh sb="15" eb="17">
      <t>ケッサン</t>
    </rPh>
    <phoneticPr fontId="21"/>
  </si>
  <si>
    <t xml:space="preserve"> 経常費用</t>
    <rPh sb="1" eb="3">
      <t>ケイジョウ</t>
    </rPh>
    <rPh sb="3" eb="5">
      <t>ヒヨウ</t>
    </rPh>
    <phoneticPr fontId="21"/>
  </si>
  <si>
    <t xml:space="preserve">  　  社会資本に対する、現在までの世代がすでに負担している割合（社会資本形成の世代間比率）【純資産／総資産】</t>
  </si>
  <si>
    <t xml:space="preserve">  移転費用</t>
    <rPh sb="2" eb="4">
      <t>イテン</t>
    </rPh>
    <rPh sb="4" eb="6">
      <t>ヒヨウ</t>
    </rPh>
    <phoneticPr fontId="21"/>
  </si>
  <si>
    <r>
      <t xml:space="preserve"> 臨時利益</t>
    </r>
    <r>
      <rPr>
        <sz val="9"/>
        <color auto="1"/>
        <rFont val="Meiryo UI"/>
      </rPr>
      <t>　資産売却益など</t>
    </r>
    <rPh sb="1" eb="3">
      <t>リンジ</t>
    </rPh>
    <rPh sb="3" eb="5">
      <t>リエキ</t>
    </rPh>
    <phoneticPr fontId="21"/>
  </si>
  <si>
    <t>地方債等発行、償還など</t>
    <rPh sb="0" eb="2">
      <t>チホウ</t>
    </rPh>
    <rPh sb="2" eb="4">
      <t>サイナド</t>
    </rPh>
    <rPh sb="4" eb="6">
      <t>ハッコウ</t>
    </rPh>
    <phoneticPr fontId="21"/>
  </si>
  <si>
    <t>数値根拠は下記のとおりです。</t>
    <rPh sb="0" eb="2">
      <t>スウチ</t>
    </rPh>
    <rPh sb="2" eb="4">
      <t>コンキョ</t>
    </rPh>
    <rPh sb="5" eb="13">
      <t>カキ</t>
    </rPh>
    <phoneticPr fontId="21"/>
  </si>
  <si>
    <t>町の資産と負債の状況</t>
  </si>
  <si>
    <t>　貸借対照表は会計年度末時点において町の資産と、その資産をどのような財源（負債・純資産）で賄ってきたかを一目で分かるようにしたものです。左側に資産を表示し、右側に負債及び資産と負債の差額である純資産を表示しています。</t>
    <rPh sb="1" eb="3">
      <t>タイシャク</t>
    </rPh>
    <rPh sb="3" eb="6">
      <t>タイショウヒョウ</t>
    </rPh>
    <rPh sb="7" eb="9">
      <t>カイケイ</t>
    </rPh>
    <rPh sb="9" eb="12">
      <t>ネンドマツ</t>
    </rPh>
    <rPh sb="12" eb="14">
      <t>ジテン</t>
    </rPh>
    <rPh sb="20" eb="22">
      <t>シサン</t>
    </rPh>
    <rPh sb="26" eb="28">
      <t>シサン</t>
    </rPh>
    <rPh sb="34" eb="36">
      <t>ザイゲン</t>
    </rPh>
    <rPh sb="37" eb="39">
      <t>フサイ</t>
    </rPh>
    <rPh sb="40" eb="43">
      <t>ジュンシサン</t>
    </rPh>
    <rPh sb="45" eb="46">
      <t>マカナ</t>
    </rPh>
    <rPh sb="52" eb="54">
      <t>イチモク</t>
    </rPh>
    <rPh sb="55" eb="56">
      <t>ワ</t>
    </rPh>
    <rPh sb="68" eb="70">
      <t>ヒダリガワ</t>
    </rPh>
    <rPh sb="71" eb="73">
      <t>シサン</t>
    </rPh>
    <rPh sb="74" eb="76">
      <t>ヒョウジ</t>
    </rPh>
    <rPh sb="78" eb="80">
      <t>ミギガワ</t>
    </rPh>
    <rPh sb="81" eb="83">
      <t>フサイ</t>
    </rPh>
    <rPh sb="83" eb="84">
      <t>オヨ</t>
    </rPh>
    <rPh sb="85" eb="87">
      <t>シサン</t>
    </rPh>
    <rPh sb="88" eb="90">
      <t>フサイ</t>
    </rPh>
    <rPh sb="91" eb="93">
      <t>サガク</t>
    </rPh>
    <rPh sb="96" eb="99">
      <t>ジュンシサン</t>
    </rPh>
    <rPh sb="100" eb="102">
      <t>ヒョウジ</t>
    </rPh>
    <phoneticPr fontId="21"/>
  </si>
  <si>
    <t>　町民の皆さんに町の財政状況をよりよく理解していただくため、国が推奨している「新地方公会計制度」に基づいて、４つの財務書類を作成しました。</t>
    <rPh sb="4" eb="5">
      <t>ミナ</t>
    </rPh>
    <rPh sb="10" eb="12">
      <t>ザイセイ</t>
    </rPh>
    <rPh sb="12" eb="14">
      <t>ジョウキョウ</t>
    </rPh>
    <rPh sb="19" eb="21">
      <t>リカイ</t>
    </rPh>
    <rPh sb="30" eb="31">
      <t>クニ</t>
    </rPh>
    <rPh sb="32" eb="34">
      <t>スイショウ</t>
    </rPh>
    <rPh sb="39" eb="40">
      <t>シン</t>
    </rPh>
    <rPh sb="40" eb="42">
      <t>チホウ</t>
    </rPh>
    <rPh sb="42" eb="43">
      <t>コウ</t>
    </rPh>
    <rPh sb="43" eb="45">
      <t>カイケイ</t>
    </rPh>
    <rPh sb="45" eb="47">
      <t>セイド</t>
    </rPh>
    <rPh sb="49" eb="50">
      <t>モト</t>
    </rPh>
    <rPh sb="57" eb="59">
      <t>ザイム</t>
    </rPh>
    <rPh sb="59" eb="61">
      <t>ショルイ</t>
    </rPh>
    <rPh sb="62" eb="64">
      <t>サクセイ</t>
    </rPh>
    <phoneticPr fontId="21"/>
  </si>
  <si>
    <t>　町の純資産（資産から負債を引いた残り）が年度内にどのように増減したかを明らかにするものです。総額としての純資産の変動に加え、それがどのような財源や要因で増減したかの情報を表示しています。</t>
    <rPh sb="3" eb="6">
      <t>ジュンシサン</t>
    </rPh>
    <rPh sb="7" eb="9">
      <t>シサン</t>
    </rPh>
    <rPh sb="11" eb="13">
      <t>フサイ</t>
    </rPh>
    <rPh sb="14" eb="15">
      <t>ヒ</t>
    </rPh>
    <rPh sb="17" eb="18">
      <t>ノコ</t>
    </rPh>
    <rPh sb="21" eb="23">
      <t>ネンド</t>
    </rPh>
    <rPh sb="23" eb="24">
      <t>ナイ</t>
    </rPh>
    <rPh sb="30" eb="32">
      <t>ゾウゲン</t>
    </rPh>
    <rPh sb="36" eb="37">
      <t>アキ</t>
    </rPh>
    <rPh sb="47" eb="49">
      <t>ソウガク</t>
    </rPh>
    <rPh sb="53" eb="56">
      <t>ジュンシサン</t>
    </rPh>
    <rPh sb="57" eb="59">
      <t>ヘンドウ</t>
    </rPh>
    <rPh sb="60" eb="61">
      <t>クワ</t>
    </rPh>
    <rPh sb="71" eb="73">
      <t>ザイゲン</t>
    </rPh>
    <rPh sb="74" eb="76">
      <t>ヨウイン</t>
    </rPh>
    <rPh sb="77" eb="79">
      <t>ゾウゲン</t>
    </rPh>
    <rPh sb="83" eb="85">
      <t>ジョウホウ</t>
    </rPh>
    <rPh sb="86" eb="88">
      <t>ヒョウジ</t>
    </rPh>
    <phoneticPr fontId="21"/>
  </si>
  <si>
    <t>　　　資産＝</t>
  </si>
  <si>
    <t>①住民１人当たりの資産と負債残高</t>
  </si>
  <si>
    <t>（平成29年3月31日現在人口</t>
  </si>
  <si>
    <t>③資産老朽化比率（資産の老朽割合）・・・・・・・</t>
  </si>
  <si>
    <t xml:space="preserve">   　　償却資産の耐用年数に対して、取得からどの程度経過しているか把握する割合【減価償却累計額／取得価額】</t>
  </si>
  <si>
    <t>減価償却累計額：　</t>
  </si>
  <si>
    <t>③　財務活動収支</t>
  </si>
  <si>
    <t>（将来世代の負担の軽減）</t>
  </si>
  <si>
    <t>●●町の統一的な基準による財務書類（平成28年度 一般会計等）概要</t>
    <rPh sb="4" eb="6">
      <t>トウイツ</t>
    </rPh>
    <rPh sb="6" eb="7">
      <t>テキ</t>
    </rPh>
    <rPh sb="8" eb="10">
      <t>キジュン</t>
    </rPh>
    <rPh sb="13" eb="15">
      <t>ザイム</t>
    </rPh>
    <rPh sb="15" eb="17">
      <t>ショルイ</t>
    </rPh>
    <rPh sb="18" eb="20">
      <t>ヘイセイ</t>
    </rPh>
    <rPh sb="22" eb="23">
      <t>ネン</t>
    </rPh>
    <rPh sb="23" eb="24">
      <t>ド</t>
    </rPh>
    <rPh sb="25" eb="30">
      <t>イッ</t>
    </rPh>
    <rPh sb="31" eb="33">
      <t>ガイヨウ</t>
    </rPh>
    <phoneticPr fontId="21"/>
  </si>
  <si>
    <t>●●町</t>
  </si>
  <si>
    <t>　　　（町税、地方交付税、
　　　国・県補助金）</t>
    <rPh sb="5" eb="6">
      <t>ゼイ</t>
    </rPh>
    <rPh sb="7" eb="9">
      <t>チホウ</t>
    </rPh>
    <rPh sb="9" eb="12">
      <t>コウフゼイ</t>
    </rPh>
    <rPh sb="17" eb="18">
      <t>クニ</t>
    </rPh>
    <rPh sb="19" eb="20">
      <t>ケン</t>
    </rPh>
    <rPh sb="20" eb="23">
      <t>ホジョキン</t>
    </rPh>
    <phoneticPr fontId="21"/>
  </si>
  <si>
    <t>△3,330万円</t>
    <rPh sb="6" eb="8">
      <t>マンエン</t>
    </rPh>
    <phoneticPr fontId="21"/>
  </si>
  <si>
    <t>①業務活動収支</t>
  </si>
  <si>
    <t>②投資活動収支</t>
  </si>
  <si>
    <t>① 貸借対照表(バランスシート）</t>
  </si>
  <si>
    <t>比例連結割合変更に伴う差額</t>
    <rPh sb="0" eb="2">
      <t>ヒレイ</t>
    </rPh>
    <rPh sb="2" eb="4">
      <t>レンケツ</t>
    </rPh>
    <rPh sb="4" eb="6">
      <t>ワリアイ</t>
    </rPh>
    <rPh sb="6" eb="8">
      <t>ヘンコウ</t>
    </rPh>
    <rPh sb="9" eb="10">
      <t>トモナ</t>
    </rPh>
    <rPh sb="11" eb="13">
      <t>サガク</t>
    </rPh>
    <phoneticPr fontId="43"/>
  </si>
  <si>
    <t>前年度末資金残高及び本年度末歳計外現金残高との合計は</t>
    <rPh sb="3" eb="4">
      <t>マツ</t>
    </rPh>
    <rPh sb="8" eb="9">
      <t>オヨ</t>
    </rPh>
    <phoneticPr fontId="21"/>
  </si>
  <si>
    <t>　   ※　令和５年度末現在：償却資産取得価額等：　</t>
  </si>
  <si>
    <t>①～③の合計である令和５年度の資金収支は</t>
  </si>
  <si>
    <t>●　財政健全化判断比率（令和５年度）</t>
    <rPh sb="2" eb="4">
      <t>ザイセイ</t>
    </rPh>
    <rPh sb="4" eb="7">
      <t>ケンゼンカ</t>
    </rPh>
    <rPh sb="7" eb="9">
      <t>ハンダン</t>
    </rPh>
    <rPh sb="9" eb="11">
      <t>ヒリツ</t>
    </rPh>
    <phoneticPr fontId="21"/>
  </si>
  <si>
    <t>有形固定資産減価償却率</t>
  </si>
  <si>
    <t>③有形固定資産減価償却率（資産の老朽割合）・・・・・・・</t>
  </si>
  <si>
    <t>②純資産比率（今までの世代で負担済分）・・・・・・・・・・</t>
  </si>
  <si>
    <t>④負債比率（純資産に対する負債の割合）・・・・・・・・・・</t>
  </si>
  <si>
    <t>健全化判断比率</t>
    <rPh sb="0" eb="3">
      <t>ケンゼンカ</t>
    </rPh>
    <rPh sb="3" eb="5">
      <t>ハンダン</t>
    </rPh>
    <rPh sb="5" eb="7">
      <t>ヒリツ</t>
    </rPh>
    <phoneticPr fontId="21"/>
  </si>
  <si>
    <t>一人当たり負債</t>
    <rPh sb="0" eb="3">
      <t>ヒトリア</t>
    </rPh>
    <rPh sb="5" eb="7">
      <t>フサイ</t>
    </rPh>
    <phoneticPr fontId="21"/>
  </si>
  <si>
    <t>　　　この比率が低いほど財政状況が健全であることを示します。【負債／純資産】</t>
    <rPh sb="31" eb="33">
      <t>フサイ</t>
    </rPh>
    <rPh sb="34" eb="37">
      <t>ジュンシサン</t>
    </rPh>
    <phoneticPr fontId="21"/>
  </si>
  <si>
    <t>（令和６年１月１日現在人口</t>
    <rPh sb="1" eb="3">
      <t>レイワ</t>
    </rPh>
    <phoneticPr fontId="21"/>
  </si>
  <si>
    <t>　　　償却資産の耐用年数に対して、取得からどの程度経過しているか把握する割合【減価償却累計額／取得価額等】</t>
    <rPh sb="51" eb="52">
      <t>ナド</t>
    </rPh>
    <phoneticPr fontId="21"/>
  </si>
  <si>
    <t>　　　社会資本に対する、現在までの世代がすでに負担している割合（社会資本形成の世代間比率）【純資産／総資産】</t>
    <rPh sb="50" eb="53">
      <t>ソウシサン</t>
    </rPh>
    <phoneticPr fontId="21"/>
  </si>
  <si>
    <t>鳩山町の統一的な基準による財務書類（令和５年度 一般会計等）概要</t>
    <rPh sb="4" eb="6">
      <t>トウイツ</t>
    </rPh>
    <rPh sb="6" eb="7">
      <t>テキ</t>
    </rPh>
    <rPh sb="8" eb="10">
      <t>キジュン</t>
    </rPh>
    <rPh sb="13" eb="15">
      <t>ザイム</t>
    </rPh>
    <rPh sb="15" eb="17">
      <t>ショルイ</t>
    </rPh>
    <rPh sb="24" eb="29">
      <t>イッ</t>
    </rPh>
    <rPh sb="30" eb="32">
      <t>ガイヨウ</t>
    </rPh>
    <phoneticPr fontId="21"/>
  </si>
  <si>
    <t>鳩山町</t>
  </si>
  <si>
    <t>鳩山町の統一的な基準による財務書類（令和５年度 全体会計）概要</t>
    <rPh sb="4" eb="6">
      <t>トウイツ</t>
    </rPh>
    <rPh sb="6" eb="7">
      <t>テキ</t>
    </rPh>
    <rPh sb="8" eb="10">
      <t>キジュン</t>
    </rPh>
    <rPh sb="13" eb="15">
      <t>ザイム</t>
    </rPh>
    <rPh sb="15" eb="17">
      <t>ショルイ</t>
    </rPh>
    <rPh sb="24" eb="26">
      <t>ゼンタイ</t>
    </rPh>
    <rPh sb="26" eb="28">
      <t>カイケイ</t>
    </rPh>
    <rPh sb="29" eb="31">
      <t>ガイヨウ</t>
    </rPh>
    <phoneticPr fontId="21"/>
  </si>
  <si>
    <t>鳩山町の統一的な基準による財務書類（令和５年度 連結会計）概要</t>
    <rPh sb="4" eb="6">
      <t>トウイツ</t>
    </rPh>
    <rPh sb="6" eb="7">
      <t>テキ</t>
    </rPh>
    <rPh sb="8" eb="10">
      <t>キジュン</t>
    </rPh>
    <rPh sb="13" eb="15">
      <t>ザイム</t>
    </rPh>
    <rPh sb="15" eb="17">
      <t>ショルイ</t>
    </rPh>
    <rPh sb="24" eb="28">
      <t>レンケツカイケイ</t>
    </rPh>
    <rPh sb="29" eb="31">
      <t>ガイヨウ</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</si>
</sst>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
    <numFmt numFmtId="177" formatCode="#,##0_ "/>
    <numFmt numFmtId="178" formatCode="#,##0.0_ "/>
    <numFmt numFmtId="179" formatCode="0.0_);[Red]\(0.0\)"/>
    <numFmt numFmtId="180" formatCode="0.00_ "/>
  </numFmts>
  <fonts count="4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2"/>
      <color theme="1"/>
      <name val="ＭＳ ゴシック"/>
      <family val="2"/>
    </font>
    <font>
      <sz val="11"/>
      <color theme="1"/>
      <name val="ＭＳ Ｐゴシック"/>
      <family val="2"/>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Meiryo UI"/>
      <family val="3"/>
    </font>
    <font>
      <sz val="11"/>
      <color rgb="FF1C4D78"/>
      <name val="Meiryo UI"/>
      <family val="3"/>
    </font>
    <font>
      <b/>
      <sz val="22"/>
      <color rgb="FF1E6693"/>
      <name val="Meiryo UI"/>
      <family val="3"/>
    </font>
    <font>
      <b/>
      <sz val="20"/>
      <color rgb="FFFF0000"/>
      <name val="Meiryo UI"/>
      <family val="3"/>
    </font>
    <font>
      <b/>
      <sz val="18"/>
      <color indexed="9"/>
      <name val="Meiryo UI"/>
      <family val="3"/>
    </font>
    <font>
      <sz val="12"/>
      <color auto="1"/>
      <name val="Meiryo UI"/>
      <family val="3"/>
    </font>
    <font>
      <b/>
      <sz val="12"/>
      <color auto="1"/>
      <name val="Meiryo UI"/>
      <family val="3"/>
    </font>
    <font>
      <b/>
      <sz val="11"/>
      <color auto="1"/>
      <name val="Meiryo UI"/>
      <family val="3"/>
    </font>
    <font>
      <sz val="9"/>
      <color auto="1"/>
      <name val="Meiryo UI"/>
      <family val="3"/>
    </font>
    <font>
      <sz val="10"/>
      <color auto="1"/>
      <name val="Meiryo UI"/>
      <family val="3"/>
    </font>
    <font>
      <b/>
      <sz val="18"/>
      <color auto="1"/>
      <name val="Meiryo UI"/>
      <family val="3"/>
    </font>
    <font>
      <b/>
      <sz val="20"/>
      <color indexed="12"/>
      <name val="Meiryo UI"/>
      <family val="3"/>
    </font>
    <font>
      <b/>
      <sz val="14"/>
      <color auto="1"/>
      <name val="Meiryo UI"/>
      <family val="3"/>
    </font>
    <font>
      <b/>
      <sz val="16"/>
      <color indexed="9"/>
      <name val="Meiryo UI"/>
      <family val="3"/>
    </font>
    <font>
      <b/>
      <sz val="16"/>
      <color auto="1"/>
      <name val="Meiryo UI"/>
      <family val="3"/>
    </font>
    <font>
      <sz val="10.5"/>
      <color auto="1"/>
      <name val="Meiryo UI"/>
      <family val="3"/>
    </font>
    <font>
      <i/>
      <sz val="11"/>
      <color auto="1"/>
      <name val="Meiryo UI"/>
      <family val="3"/>
    </font>
    <font>
      <sz val="11"/>
      <color rgb="FFFF0000"/>
      <name val="Meiryo UI"/>
      <family val="3"/>
    </font>
    <font>
      <sz val="12"/>
      <color auto="1"/>
      <name val="ＭＳ Ｐゴシック"/>
      <family val="3"/>
    </font>
    <font>
      <b/>
      <sz val="16"/>
      <color rgb="FFFF0000"/>
      <name val="Meiryo UI"/>
      <family val="3"/>
    </font>
    <font>
      <sz val="22"/>
      <color rgb="FFFF0000"/>
      <name val="Meiryo UI"/>
      <family val="3"/>
    </font>
    <font>
      <sz val="11"/>
      <color rgb="FF9C6500"/>
      <name val="ＭＳ Ｐゴシック"/>
      <family val="3"/>
      <scheme val="minor"/>
    </font>
  </fonts>
  <fills count="50">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E9E8B8"/>
        <bgColor indexed="64"/>
      </patternFill>
    </fill>
    <fill>
      <patternFill patternType="solid">
        <fgColor rgb="FFCCCC00"/>
        <bgColor indexed="64"/>
      </patternFill>
    </fill>
    <fill>
      <patternFill patternType="solid">
        <fgColor rgb="FFE8E9B8"/>
        <bgColor indexed="64"/>
      </patternFill>
    </fill>
    <fill>
      <patternFill patternType="solid">
        <fgColor rgb="FF1C116E"/>
        <bgColor indexed="64"/>
      </patternFill>
    </fill>
    <fill>
      <patternFill patternType="solid">
        <fgColor rgb="FF5685D2"/>
        <bgColor indexed="64"/>
      </patternFill>
    </fill>
    <fill>
      <patternFill patternType="solid">
        <fgColor rgb="FFF4F4DC"/>
        <bgColor indexed="64"/>
      </patternFill>
    </fill>
    <fill>
      <patternFill patternType="solid">
        <fgColor rgb="FF1E6693"/>
        <bgColor indexed="64"/>
      </patternFill>
    </fill>
    <fill>
      <patternFill patternType="solid">
        <fgColor rgb="FFE2FF8F"/>
        <bgColor indexed="64"/>
      </patternFill>
    </fill>
    <fill>
      <patternFill patternType="solid">
        <fgColor rgb="FF689CC0"/>
        <bgColor indexed="64"/>
      </patternFill>
    </fill>
    <fill>
      <patternFill patternType="solid">
        <fgColor rgb="FFE6CDFF"/>
        <bgColor indexed="64"/>
      </patternFill>
    </fill>
    <fill>
      <patternFill patternType="solid">
        <fgColor rgb="FFFFEEDD"/>
        <bgColor indexed="64"/>
      </patternFill>
    </fill>
    <fill>
      <patternFill patternType="solid">
        <fgColor rgb="FFDDDDFF"/>
        <bgColor indexed="64"/>
      </patternFill>
    </fill>
    <fill>
      <patternFill patternType="solid">
        <fgColor rgb="FF2F82BB"/>
        <bgColor indexed="64"/>
      </patternFill>
    </fill>
    <fill>
      <patternFill patternType="solid">
        <fgColor rgb="FF1C4D78"/>
        <bgColor indexed="64"/>
      </patternFill>
    </fill>
    <fill>
      <patternFill patternType="solid">
        <fgColor rgb="FF587AD0"/>
        <bgColor indexed="64"/>
      </patternFill>
    </fill>
    <fill>
      <patternFill patternType="solid">
        <fgColor indexed="31"/>
        <bgColor indexed="64"/>
      </patternFill>
    </fill>
    <fill>
      <patternFill patternType="solid">
        <fgColor indexed="13"/>
        <bgColor indexed="64"/>
      </patternFill>
    </fill>
  </fills>
  <borders count="4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ck">
        <color indexed="9"/>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dashDot">
        <color indexed="64"/>
      </top>
      <bottom/>
      <diagonal/>
    </border>
    <border>
      <left style="thin">
        <color indexed="64"/>
      </left>
      <right style="thin">
        <color indexed="64"/>
      </right>
      <top style="thin">
        <color indexed="64"/>
      </top>
      <bottom style="dashDot">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top style="thin">
        <color indexed="64"/>
      </top>
      <bottom style="thin">
        <color indexed="64"/>
      </bottom>
      <diagonal/>
    </border>
    <border>
      <left/>
      <right style="thin">
        <color indexed="64"/>
      </right>
      <top style="dashDot">
        <color indexed="64"/>
      </top>
      <bottom style="thin">
        <color indexed="64"/>
      </bottom>
      <diagonal/>
    </border>
    <border>
      <left style="thin">
        <color indexed="64"/>
      </left>
      <right/>
      <top style="thin">
        <color indexed="64"/>
      </top>
      <bottom style="dashDotDot">
        <color indexed="64"/>
      </bottom>
      <diagonal/>
    </border>
    <border>
      <left style="thin">
        <color indexed="64"/>
      </left>
      <right/>
      <top/>
      <bottom style="dashDot">
        <color indexed="64"/>
      </bottom>
      <diagonal/>
    </border>
    <border>
      <left style="thin">
        <color indexed="64"/>
      </left>
      <right style="thin">
        <color indexed="64"/>
      </right>
      <top style="dashDot">
        <color indexed="64"/>
      </top>
      <bottom style="thin">
        <color indexed="64"/>
      </bottom>
      <diagonal/>
    </border>
    <border>
      <left/>
      <right style="thin">
        <color indexed="64"/>
      </right>
      <top style="thin">
        <color indexed="64"/>
      </top>
      <bottom style="dashDotDot">
        <color indexed="64"/>
      </bottom>
      <diagonal/>
    </border>
    <border>
      <left/>
      <right style="thin">
        <color indexed="64"/>
      </right>
      <top/>
      <bottom style="dashDot">
        <color indexed="64"/>
      </bottom>
      <diagonal/>
    </border>
    <border>
      <left style="thin">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medium">
        <color indexed="64"/>
      </left>
      <right style="medium">
        <color indexed="64"/>
      </right>
      <top style="medium">
        <color indexed="64"/>
      </top>
      <bottom style="medium">
        <color indexed="64"/>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7" fillId="0" borderId="0" applyFont="0" applyFill="0" applyBorder="0" applyAlignment="0" applyProtection="0">
      <alignment vertical="center"/>
    </xf>
    <xf numFmtId="0" fontId="8" fillId="28" borderId="2" applyNumberFormat="0" applyFont="0" applyAlignment="0" applyProtection="0">
      <alignment vertical="center"/>
    </xf>
    <xf numFmtId="0" fontId="9" fillId="0" borderId="3" applyNumberFormat="0" applyFill="0" applyAlignment="0" applyProtection="0">
      <alignment vertical="center"/>
    </xf>
    <xf numFmtId="0" fontId="10" fillId="29" borderId="4" applyNumberFormat="0" applyAlignment="0" applyProtection="0">
      <alignment vertical="center"/>
    </xf>
    <xf numFmtId="0" fontId="11" fillId="30" borderId="5" applyNumberFormat="0" applyAlignment="0" applyProtection="0">
      <alignment vertical="center"/>
    </xf>
    <xf numFmtId="0" fontId="12" fillId="31" borderId="0" applyNumberFormat="0" applyBorder="0" applyAlignment="0" applyProtection="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0" fontId="8" fillId="0" borderId="0">
      <alignment vertical="center"/>
    </xf>
    <xf numFmtId="0" fontId="7" fillId="0" borderId="0"/>
    <xf numFmtId="0" fontId="6" fillId="0" borderId="0">
      <alignment vertical="center"/>
    </xf>
    <xf numFmtId="0" fontId="7" fillId="0" borderId="0">
      <alignment vertical="center"/>
    </xf>
    <xf numFmtId="0" fontId="7" fillId="0" borderId="0">
      <alignment vertical="center"/>
    </xf>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202">
    <xf numFmtId="0" fontId="0" fillId="0" borderId="0" xfId="0">
      <alignment vertical="center"/>
    </xf>
    <xf numFmtId="0" fontId="22" fillId="0" borderId="0" xfId="0" applyFont="1">
      <alignment vertical="center"/>
    </xf>
    <xf numFmtId="38" fontId="22" fillId="0" borderId="0" xfId="52" applyFont="1" applyAlignment="1">
      <alignment vertical="center"/>
    </xf>
    <xf numFmtId="0" fontId="22" fillId="33" borderId="0" xfId="0" applyFont="1" applyFill="1">
      <alignment vertical="center"/>
    </xf>
    <xf numFmtId="0" fontId="22" fillId="34" borderId="0" xfId="0" applyFont="1" applyFill="1">
      <alignment vertical="center"/>
    </xf>
    <xf numFmtId="0" fontId="22" fillId="34" borderId="10" xfId="0" applyFont="1" applyFill="1" applyBorder="1">
      <alignment vertical="center"/>
    </xf>
    <xf numFmtId="0" fontId="22" fillId="35" borderId="0" xfId="0" applyFont="1" applyFill="1">
      <alignment vertical="center"/>
    </xf>
    <xf numFmtId="0" fontId="23" fillId="36" borderId="10" xfId="0" applyFont="1" applyFill="1" applyBorder="1">
      <alignment vertical="center"/>
    </xf>
    <xf numFmtId="0" fontId="23" fillId="37" borderId="10" xfId="0" applyFont="1" applyFill="1" applyBorder="1">
      <alignment vertical="center"/>
    </xf>
    <xf numFmtId="0" fontId="24" fillId="35" borderId="0" xfId="0" applyFont="1" applyFill="1">
      <alignment vertical="center"/>
    </xf>
    <xf numFmtId="0" fontId="25" fillId="38" borderId="0" xfId="0" applyFont="1" applyFill="1">
      <alignment vertical="center"/>
    </xf>
    <xf numFmtId="0" fontId="26" fillId="39" borderId="0" xfId="0" applyFont="1" applyFill="1" applyAlignment="1">
      <alignment horizontal="center" vertical="center" wrapText="1"/>
    </xf>
    <xf numFmtId="0" fontId="26" fillId="39" borderId="0" xfId="0" applyFont="1" applyFill="1" applyAlignment="1">
      <alignment horizontal="center" vertical="center"/>
    </xf>
    <xf numFmtId="0" fontId="27" fillId="0" borderId="0" xfId="0" applyFont="1" applyAlignment="1">
      <alignment vertical="top" wrapText="1"/>
    </xf>
    <xf numFmtId="0" fontId="28" fillId="40" borderId="11" xfId="0" applyFont="1" applyFill="1" applyBorder="1" applyAlignment="1">
      <alignment horizontal="center" vertical="center"/>
    </xf>
    <xf numFmtId="0" fontId="28" fillId="40" borderId="12" xfId="0" applyFont="1" applyFill="1" applyBorder="1" applyAlignment="1">
      <alignment horizontal="center" vertical="center"/>
    </xf>
    <xf numFmtId="0" fontId="22" fillId="0" borderId="13" xfId="0" applyFont="1" applyBorder="1" applyAlignment="1">
      <alignment horizontal="center" vertical="center" textRotation="255" shrinkToFit="1"/>
    </xf>
    <xf numFmtId="0" fontId="22" fillId="0" borderId="14" xfId="0" applyFont="1" applyBorder="1" applyAlignment="1">
      <alignment horizontal="center" vertical="center" textRotation="255" shrinkToFit="1"/>
    </xf>
    <xf numFmtId="0" fontId="22" fillId="0" borderId="15" xfId="0" applyFont="1" applyBorder="1" applyAlignment="1">
      <alignment horizontal="center" vertical="center" textRotation="255" shrinkToFit="1"/>
    </xf>
    <xf numFmtId="0" fontId="22" fillId="0" borderId="16" xfId="0" applyFont="1" applyBorder="1" applyAlignment="1">
      <alignment horizontal="center" vertical="center" textRotation="255" shrinkToFit="1"/>
    </xf>
    <xf numFmtId="0" fontId="22" fillId="0" borderId="16" xfId="0" applyFont="1" applyBorder="1" applyAlignment="1">
      <alignment vertical="center" textRotation="255" shrinkToFit="1"/>
    </xf>
    <xf numFmtId="0" fontId="22" fillId="0" borderId="16" xfId="0" applyFont="1" applyBorder="1">
      <alignment vertical="center"/>
    </xf>
    <xf numFmtId="0" fontId="26" fillId="41" borderId="0" xfId="0" applyFont="1" applyFill="1" applyAlignment="1">
      <alignment horizontal="center" vertical="center" wrapText="1"/>
    </xf>
    <xf numFmtId="0" fontId="26" fillId="41" borderId="0" xfId="0" applyFont="1" applyFill="1" applyAlignment="1">
      <alignment horizontal="center" vertical="center"/>
    </xf>
    <xf numFmtId="0" fontId="22" fillId="0" borderId="0" xfId="0" applyFont="1" applyAlignment="1">
      <alignment vertical="top" wrapText="1"/>
    </xf>
    <xf numFmtId="0" fontId="22" fillId="0" borderId="0" xfId="0" applyFont="1" applyAlignment="1">
      <alignment vertical="center" wrapText="1"/>
    </xf>
    <xf numFmtId="0" fontId="22" fillId="0" borderId="11" xfId="0" applyFont="1" applyBorder="1">
      <alignment vertical="center"/>
    </xf>
    <xf numFmtId="0" fontId="22" fillId="0" borderId="17" xfId="0" applyFont="1" applyBorder="1">
      <alignment vertical="center"/>
    </xf>
    <xf numFmtId="0" fontId="22" fillId="0" borderId="15" xfId="0" applyFont="1" applyBorder="1">
      <alignment vertical="center"/>
    </xf>
    <xf numFmtId="0" fontId="22" fillId="0" borderId="12" xfId="0" applyFont="1" applyBorder="1" applyAlignment="1">
      <alignment vertical="center" shrinkToFit="1"/>
    </xf>
    <xf numFmtId="0" fontId="29" fillId="0" borderId="16" xfId="0" applyFont="1" applyBorder="1">
      <alignment vertical="center"/>
    </xf>
    <xf numFmtId="0" fontId="30" fillId="0" borderId="0" xfId="0" applyFont="1">
      <alignment vertical="center"/>
    </xf>
    <xf numFmtId="0" fontId="28" fillId="40" borderId="18" xfId="0" applyFont="1" applyFill="1" applyBorder="1" applyAlignment="1">
      <alignment horizontal="center" vertical="center"/>
    </xf>
    <xf numFmtId="0" fontId="28" fillId="40" borderId="19" xfId="0" applyFont="1" applyFill="1" applyBorder="1" applyAlignment="1">
      <alignment horizontal="center" vertical="center"/>
    </xf>
    <xf numFmtId="0" fontId="22" fillId="0" borderId="13" xfId="0" applyFont="1" applyBorder="1">
      <alignment vertical="center"/>
    </xf>
    <xf numFmtId="0" fontId="31" fillId="0" borderId="15" xfId="0" applyFont="1" applyBorder="1" applyAlignment="1">
      <alignment vertical="center" wrapText="1"/>
    </xf>
    <xf numFmtId="0" fontId="31" fillId="0" borderId="16" xfId="0" applyFont="1" applyBorder="1" applyAlignment="1">
      <alignment vertical="center" wrapText="1"/>
    </xf>
    <xf numFmtId="0" fontId="30" fillId="0" borderId="15" xfId="0" applyFont="1" applyBorder="1">
      <alignment vertical="center"/>
    </xf>
    <xf numFmtId="0" fontId="30" fillId="0" borderId="17" xfId="0" applyFont="1" applyBorder="1" applyAlignment="1">
      <alignment vertical="center" wrapText="1"/>
    </xf>
    <xf numFmtId="0" fontId="30" fillId="0" borderId="12" xfId="0" applyFont="1" applyBorder="1" applyAlignment="1">
      <alignment vertical="center" wrapText="1"/>
    </xf>
    <xf numFmtId="0" fontId="0" fillId="0" borderId="12" xfId="0" applyBorder="1">
      <alignment vertical="center"/>
    </xf>
    <xf numFmtId="0" fontId="0" fillId="0" borderId="19" xfId="0" applyBorder="1" applyAlignment="1">
      <alignment vertical="center" shrinkToFit="1"/>
    </xf>
    <xf numFmtId="0" fontId="22" fillId="0" borderId="18" xfId="0" applyFont="1" applyBorder="1">
      <alignment vertical="center"/>
    </xf>
    <xf numFmtId="0" fontId="30" fillId="0" borderId="19" xfId="0" applyFont="1" applyBorder="1" applyAlignment="1">
      <alignment vertical="center" wrapText="1"/>
    </xf>
    <xf numFmtId="0" fontId="30" fillId="0" borderId="0" xfId="0" applyFont="1" applyAlignment="1">
      <alignment vertical="center" wrapText="1"/>
    </xf>
    <xf numFmtId="0" fontId="0" fillId="0" borderId="19" xfId="0" applyBorder="1">
      <alignment vertical="center"/>
    </xf>
    <xf numFmtId="0" fontId="0" fillId="0" borderId="0" xfId="0">
      <alignment vertical="center"/>
    </xf>
    <xf numFmtId="0" fontId="22" fillId="0" borderId="20" xfId="0" applyFont="1" applyBorder="1">
      <alignment vertical="center"/>
    </xf>
    <xf numFmtId="0" fontId="30" fillId="0" borderId="21" xfId="0" applyFont="1" applyBorder="1" applyAlignment="1">
      <alignment vertical="center" wrapText="1"/>
    </xf>
    <xf numFmtId="0" fontId="30" fillId="0" borderId="22" xfId="0" applyFont="1" applyBorder="1" applyAlignment="1">
      <alignment vertical="center" wrapText="1"/>
    </xf>
    <xf numFmtId="0" fontId="0" fillId="0" borderId="21" xfId="0" applyBorder="1">
      <alignment vertical="center"/>
    </xf>
    <xf numFmtId="0" fontId="0" fillId="0" borderId="22" xfId="0" applyBorder="1">
      <alignment vertical="center"/>
    </xf>
    <xf numFmtId="0" fontId="0" fillId="0" borderId="22" xfId="0" applyBorder="1" applyAlignment="1">
      <alignment vertical="center" shrinkToFit="1"/>
    </xf>
    <xf numFmtId="0" fontId="22" fillId="0" borderId="16" xfId="0" applyFont="1" applyBorder="1" applyAlignment="1">
      <alignment horizontal="right" vertical="center"/>
    </xf>
    <xf numFmtId="0" fontId="22" fillId="42" borderId="16" xfId="0" applyFont="1" applyFill="1" applyBorder="1" applyAlignment="1">
      <alignment horizontal="right" vertical="center"/>
    </xf>
    <xf numFmtId="0" fontId="22" fillId="0" borderId="11" xfId="0" applyFont="1" applyBorder="1" applyAlignment="1">
      <alignment horizontal="right" vertical="center" wrapText="1"/>
    </xf>
    <xf numFmtId="0" fontId="22" fillId="0" borderId="17" xfId="0" applyFont="1" applyBorder="1" applyAlignment="1">
      <alignment horizontal="right" vertical="center"/>
    </xf>
    <xf numFmtId="0" fontId="22" fillId="0" borderId="12" xfId="0" applyFont="1" applyBorder="1" applyAlignment="1">
      <alignment horizontal="right" vertical="center"/>
    </xf>
    <xf numFmtId="0" fontId="22" fillId="0" borderId="23" xfId="0" applyFont="1" applyBorder="1" applyAlignment="1">
      <alignment horizontal="right" vertical="center"/>
    </xf>
    <xf numFmtId="0" fontId="28" fillId="40" borderId="20" xfId="0" applyFont="1" applyFill="1" applyBorder="1" applyAlignment="1">
      <alignment horizontal="center" vertical="center"/>
    </xf>
    <xf numFmtId="0" fontId="28" fillId="40" borderId="22" xfId="0" applyFont="1" applyFill="1" applyBorder="1" applyAlignment="1">
      <alignment horizontal="center" vertical="center"/>
    </xf>
    <xf numFmtId="0" fontId="22" fillId="0" borderId="20" xfId="0" applyFont="1" applyBorder="1" applyAlignment="1">
      <alignment horizontal="right" vertical="center"/>
    </xf>
    <xf numFmtId="0" fontId="22" fillId="0" borderId="21" xfId="0" applyFont="1" applyBorder="1" applyAlignment="1">
      <alignment horizontal="right" vertical="center"/>
    </xf>
    <xf numFmtId="0" fontId="22" fillId="0" borderId="22" xfId="0" applyFont="1" applyBorder="1" applyAlignment="1">
      <alignment horizontal="right" vertical="center"/>
    </xf>
    <xf numFmtId="0" fontId="22" fillId="0" borderId="24" xfId="0" applyFont="1" applyBorder="1" applyAlignment="1">
      <alignment horizontal="right" vertical="center"/>
    </xf>
    <xf numFmtId="0" fontId="32" fillId="34" borderId="0" xfId="0" applyFont="1" applyFill="1" applyAlignment="1">
      <alignment horizontal="center" vertical="center"/>
    </xf>
    <xf numFmtId="0" fontId="22" fillId="0" borderId="19" xfId="0" applyFont="1" applyBorder="1" applyAlignment="1">
      <alignment vertical="top" wrapText="1"/>
    </xf>
    <xf numFmtId="0" fontId="22" fillId="0" borderId="25" xfId="0" applyFont="1" applyBorder="1">
      <alignment vertical="center"/>
    </xf>
    <xf numFmtId="0" fontId="30" fillId="0" borderId="15" xfId="0" applyFont="1" applyBorder="1" applyAlignment="1">
      <alignment vertical="center" wrapText="1"/>
    </xf>
    <xf numFmtId="0" fontId="30" fillId="0" borderId="13" xfId="0" applyFont="1" applyBorder="1">
      <alignment vertical="center"/>
    </xf>
    <xf numFmtId="0" fontId="30" fillId="0" borderId="26" xfId="0" applyFont="1" applyBorder="1">
      <alignment vertical="center"/>
    </xf>
    <xf numFmtId="0" fontId="30" fillId="0" borderId="27" xfId="0" applyFont="1" applyBorder="1" applyAlignment="1">
      <alignment vertical="center" wrapText="1"/>
    </xf>
    <xf numFmtId="0" fontId="30" fillId="0" borderId="28" xfId="0" applyFont="1" applyBorder="1">
      <alignment vertical="center"/>
    </xf>
    <xf numFmtId="0" fontId="30" fillId="0" borderId="23" xfId="0" applyFont="1" applyBorder="1">
      <alignment vertical="center"/>
    </xf>
    <xf numFmtId="0" fontId="30" fillId="0" borderId="29" xfId="0" applyFont="1" applyBorder="1">
      <alignment vertical="center"/>
    </xf>
    <xf numFmtId="0" fontId="30" fillId="0" borderId="30" xfId="0" applyFont="1" applyBorder="1">
      <alignment vertical="center"/>
    </xf>
    <xf numFmtId="0" fontId="22" fillId="0" borderId="21" xfId="0" applyFont="1" applyBorder="1">
      <alignment vertical="center"/>
    </xf>
    <xf numFmtId="0" fontId="30" fillId="0" borderId="31" xfId="0" applyFont="1" applyBorder="1">
      <alignment vertical="center"/>
    </xf>
    <xf numFmtId="0" fontId="30" fillId="0" borderId="24" xfId="0" applyFont="1" applyBorder="1">
      <alignment vertical="center"/>
    </xf>
    <xf numFmtId="0" fontId="22" fillId="0" borderId="11" xfId="0" applyFont="1" applyBorder="1" applyAlignment="1">
      <alignment horizontal="right" vertical="center"/>
    </xf>
    <xf numFmtId="0" fontId="22" fillId="43" borderId="16" xfId="0" applyFont="1" applyFill="1" applyBorder="1" applyAlignment="1">
      <alignment horizontal="right" vertical="center"/>
    </xf>
    <xf numFmtId="0" fontId="22" fillId="0" borderId="16" xfId="0" applyFont="1" applyBorder="1" applyAlignment="1">
      <alignment horizontal="right" vertical="center" wrapText="1"/>
    </xf>
    <xf numFmtId="0" fontId="22" fillId="0" borderId="32" xfId="0" applyFont="1" applyBorder="1" applyAlignment="1">
      <alignment horizontal="right" vertical="center"/>
    </xf>
    <xf numFmtId="0" fontId="22" fillId="44" borderId="17" xfId="0" applyFont="1" applyFill="1" applyBorder="1" applyAlignment="1">
      <alignment horizontal="right" vertical="center" shrinkToFit="1"/>
    </xf>
    <xf numFmtId="0" fontId="22" fillId="44" borderId="33" xfId="0" applyFont="1" applyFill="1" applyBorder="1" applyAlignment="1">
      <alignment horizontal="right" vertical="center" shrinkToFit="1"/>
    </xf>
    <xf numFmtId="0" fontId="22" fillId="0" borderId="34" xfId="0" applyFont="1" applyBorder="1" applyAlignment="1">
      <alignment horizontal="right" vertical="center"/>
    </xf>
    <xf numFmtId="0" fontId="22" fillId="0" borderId="27" xfId="0" applyFont="1" applyBorder="1" applyAlignment="1">
      <alignment horizontal="right" vertical="center"/>
    </xf>
    <xf numFmtId="0" fontId="22" fillId="0" borderId="28" xfId="0" applyFont="1" applyBorder="1" applyAlignment="1">
      <alignment horizontal="right" vertical="center"/>
    </xf>
    <xf numFmtId="0" fontId="22" fillId="0" borderId="35" xfId="0" applyFont="1" applyBorder="1" applyAlignment="1">
      <alignment horizontal="right" vertical="center"/>
    </xf>
    <xf numFmtId="0" fontId="22" fillId="44" borderId="21" xfId="0" applyFont="1" applyFill="1" applyBorder="1" applyAlignment="1">
      <alignment horizontal="right" vertical="center" shrinkToFit="1"/>
    </xf>
    <xf numFmtId="0" fontId="22" fillId="44" borderId="36" xfId="0" applyFont="1" applyFill="1" applyBorder="1" applyAlignment="1">
      <alignment horizontal="right" vertical="center" shrinkToFit="1"/>
    </xf>
    <xf numFmtId="0" fontId="22" fillId="0" borderId="31" xfId="0" applyFont="1" applyBorder="1" applyAlignment="1">
      <alignment horizontal="right" vertical="center"/>
    </xf>
    <xf numFmtId="0" fontId="33" fillId="38" borderId="0" xfId="0" applyFont="1" applyFill="1" applyAlignment="1">
      <alignment horizontal="center" vertical="center"/>
    </xf>
    <xf numFmtId="0" fontId="22" fillId="38" borderId="0" xfId="0" applyFont="1" applyFill="1">
      <alignment vertical="center"/>
    </xf>
    <xf numFmtId="0" fontId="26" fillId="45" borderId="0" xfId="0" applyFont="1" applyFill="1" applyAlignment="1">
      <alignment horizontal="center" vertical="center"/>
    </xf>
    <xf numFmtId="0" fontId="34" fillId="0" borderId="0" xfId="0" applyFont="1" applyAlignment="1">
      <alignment vertical="center" wrapText="1"/>
    </xf>
    <xf numFmtId="0" fontId="22" fillId="0" borderId="0" xfId="0" applyFont="1" applyAlignment="1">
      <alignment vertical="top"/>
    </xf>
    <xf numFmtId="0" fontId="35" fillId="46" borderId="0" xfId="0" applyFont="1" applyFill="1" applyAlignment="1">
      <alignment horizontal="center" vertical="center"/>
    </xf>
    <xf numFmtId="0" fontId="36" fillId="0" borderId="0" xfId="0" applyFont="1" applyAlignment="1">
      <alignment horizontal="center" vertical="center" wrapText="1"/>
    </xf>
    <xf numFmtId="0" fontId="36" fillId="0" borderId="0" xfId="0" applyFont="1" applyAlignment="1">
      <alignment vertical="center" shrinkToFit="1"/>
    </xf>
    <xf numFmtId="0" fontId="36" fillId="0" borderId="0" xfId="0" applyFont="1" applyAlignment="1">
      <alignment horizontal="center" vertical="center"/>
    </xf>
    <xf numFmtId="0" fontId="26" fillId="47" borderId="0" xfId="0" applyFont="1" applyFill="1" applyAlignment="1">
      <alignment horizontal="center" vertical="center"/>
    </xf>
    <xf numFmtId="0" fontId="37" fillId="0" borderId="19" xfId="0" applyFont="1" applyBorder="1" applyAlignment="1">
      <alignment vertical="top" wrapText="1"/>
    </xf>
    <xf numFmtId="0" fontId="37" fillId="0" borderId="0" xfId="0" applyFont="1" applyAlignment="1">
      <alignment vertical="top" wrapText="1"/>
    </xf>
    <xf numFmtId="0" fontId="22" fillId="0" borderId="23" xfId="0" applyFont="1" applyBorder="1" applyAlignment="1">
      <alignment horizontal="left" vertical="center"/>
    </xf>
    <xf numFmtId="0" fontId="22" fillId="0" borderId="11" xfId="0" applyFont="1" applyBorder="1" applyAlignment="1">
      <alignment horizontal="left" vertical="center"/>
    </xf>
    <xf numFmtId="0" fontId="30" fillId="0" borderId="12" xfId="0" applyFont="1" applyBorder="1" applyAlignment="1">
      <alignment horizontal="left" vertical="center" shrinkToFit="1"/>
    </xf>
    <xf numFmtId="0" fontId="38" fillId="0" borderId="13" xfId="0" applyFont="1" applyBorder="1">
      <alignment vertical="center"/>
    </xf>
    <xf numFmtId="0" fontId="22" fillId="0" borderId="16" xfId="0" applyFont="1" applyBorder="1" applyAlignment="1">
      <alignment horizontal="left" vertical="center"/>
    </xf>
    <xf numFmtId="0" fontId="29" fillId="0" borderId="13" xfId="0" applyFont="1" applyBorder="1">
      <alignment vertical="center"/>
    </xf>
    <xf numFmtId="38" fontId="22" fillId="0" borderId="0" xfId="0" applyNumberFormat="1" applyFont="1" applyAlignment="1">
      <alignment vertical="center" wrapText="1"/>
    </xf>
    <xf numFmtId="0" fontId="39" fillId="0" borderId="0" xfId="0" applyFont="1" applyAlignment="1">
      <alignment vertical="center" wrapText="1"/>
    </xf>
    <xf numFmtId="0" fontId="0" fillId="0" borderId="30" xfId="0" applyBorder="1" applyAlignment="1">
      <alignment horizontal="left" vertical="center"/>
    </xf>
    <xf numFmtId="0" fontId="0" fillId="0" borderId="18" xfId="0" applyBorder="1" applyAlignment="1">
      <alignment horizontal="left" vertical="center"/>
    </xf>
    <xf numFmtId="0" fontId="22" fillId="0" borderId="19" xfId="0" applyFont="1" applyBorder="1" applyAlignment="1">
      <alignment horizontal="left" vertical="center" shrinkToFit="1"/>
    </xf>
    <xf numFmtId="0" fontId="30" fillId="0" borderId="19" xfId="0" applyFont="1" applyBorder="1" applyAlignment="1">
      <alignment horizontal="left" vertical="center" shrinkToFit="1"/>
    </xf>
    <xf numFmtId="0" fontId="0" fillId="0" borderId="16" xfId="0" applyBorder="1" applyAlignment="1">
      <alignment horizontal="left" vertical="center"/>
    </xf>
    <xf numFmtId="0" fontId="22" fillId="0" borderId="0" xfId="0" applyFont="1" applyAlignment="1">
      <alignment horizontal="right" vertical="center" wrapText="1"/>
    </xf>
    <xf numFmtId="38" fontId="36" fillId="0" borderId="0" xfId="0" applyNumberFormat="1" applyFont="1" applyAlignment="1">
      <alignment horizontal="right" vertical="center" wrapText="1"/>
    </xf>
    <xf numFmtId="0" fontId="0" fillId="0" borderId="24" xfId="0" applyBorder="1" applyAlignment="1">
      <alignment horizontal="left" vertical="center"/>
    </xf>
    <xf numFmtId="0" fontId="0" fillId="0" borderId="20" xfId="0" applyBorder="1" applyAlignment="1">
      <alignment horizontal="left" vertical="center"/>
    </xf>
    <xf numFmtId="0" fontId="22" fillId="0" borderId="22" xfId="0" applyFont="1" applyBorder="1" applyAlignment="1">
      <alignment horizontal="left" vertical="center" shrinkToFit="1"/>
    </xf>
    <xf numFmtId="0" fontId="30" fillId="0" borderId="22" xfId="0" applyFont="1" applyBorder="1" applyAlignment="1">
      <alignment horizontal="left" vertical="center" shrinkToFit="1"/>
    </xf>
    <xf numFmtId="0" fontId="0" fillId="0" borderId="12" xfId="0" applyBorder="1" applyAlignment="1">
      <alignment horizontal="right" vertical="center"/>
    </xf>
    <xf numFmtId="0" fontId="22" fillId="44" borderId="16" xfId="0" applyFont="1" applyFill="1" applyBorder="1" applyAlignment="1">
      <alignment horizontal="right" vertical="center"/>
    </xf>
    <xf numFmtId="0" fontId="27" fillId="0" borderId="0" xfId="0" applyFont="1" applyAlignment="1">
      <alignment horizontal="center" vertical="center" wrapText="1"/>
    </xf>
    <xf numFmtId="0" fontId="0" fillId="0" borderId="20" xfId="0" applyBorder="1" applyAlignment="1">
      <alignment horizontal="right" vertical="center"/>
    </xf>
    <xf numFmtId="0" fontId="0" fillId="0" borderId="22" xfId="0" applyBorder="1" applyAlignment="1">
      <alignment horizontal="right" vertical="center"/>
    </xf>
    <xf numFmtId="0" fontId="0" fillId="0" borderId="24" xfId="0" applyBorder="1" applyAlignment="1">
      <alignment horizontal="right" vertical="center"/>
    </xf>
    <xf numFmtId="38" fontId="36" fillId="0" borderId="0" xfId="0" applyNumberFormat="1" applyFont="1">
      <alignment vertical="center"/>
    </xf>
    <xf numFmtId="0" fontId="36" fillId="0" borderId="0" xfId="0" applyFont="1">
      <alignment vertical="center"/>
    </xf>
    <xf numFmtId="176" fontId="34" fillId="0" borderId="0" xfId="0" applyNumberFormat="1" applyFont="1" applyAlignment="1">
      <alignment horizontal="left" vertical="center" wrapText="1"/>
    </xf>
    <xf numFmtId="38" fontId="36" fillId="0" borderId="0" xfId="0" applyNumberFormat="1" applyFont="1" applyAlignment="1">
      <alignment horizontal="left" vertical="center" wrapText="1"/>
    </xf>
    <xf numFmtId="0" fontId="34" fillId="0" borderId="0" xfId="0" applyFont="1">
      <alignment vertical="center"/>
    </xf>
    <xf numFmtId="0" fontId="40" fillId="0" borderId="0" xfId="0" applyFont="1">
      <alignment vertical="center"/>
    </xf>
    <xf numFmtId="0" fontId="31" fillId="0" borderId="0" xfId="0" applyFont="1" applyAlignment="1">
      <alignment vertical="top" wrapText="1"/>
    </xf>
    <xf numFmtId="0" fontId="28" fillId="0" borderId="19" xfId="0" applyFont="1" applyBorder="1" applyAlignment="1">
      <alignment vertical="center" wrapText="1"/>
    </xf>
    <xf numFmtId="0" fontId="28" fillId="0" borderId="0" xfId="0" applyFont="1" applyAlignment="1">
      <alignment vertical="center" wrapText="1"/>
    </xf>
    <xf numFmtId="0" fontId="22" fillId="48" borderId="16" xfId="0" applyFont="1" applyFill="1" applyBorder="1">
      <alignment vertical="center"/>
    </xf>
    <xf numFmtId="0" fontId="31" fillId="48" borderId="11" xfId="0" applyFont="1" applyFill="1" applyBorder="1" applyAlignment="1">
      <alignment vertical="center" wrapText="1"/>
    </xf>
    <xf numFmtId="0" fontId="31" fillId="48" borderId="12" xfId="0" applyFont="1" applyFill="1" applyBorder="1" applyAlignment="1">
      <alignment vertical="center" wrapText="1"/>
    </xf>
    <xf numFmtId="0" fontId="22" fillId="0" borderId="0" xfId="0" applyFont="1" applyAlignment="1">
      <alignment horizontal="center" vertical="center" wrapText="1"/>
    </xf>
    <xf numFmtId="0" fontId="41" fillId="0" borderId="0" xfId="0" applyFont="1">
      <alignment vertical="center"/>
    </xf>
    <xf numFmtId="0" fontId="31" fillId="48" borderId="20" xfId="0" applyFont="1" applyFill="1" applyBorder="1" applyAlignment="1">
      <alignment vertical="center" wrapText="1"/>
    </xf>
    <xf numFmtId="0" fontId="31" fillId="48" borderId="22" xfId="0" applyFont="1" applyFill="1" applyBorder="1" applyAlignment="1">
      <alignment vertical="center" wrapText="1"/>
    </xf>
    <xf numFmtId="38" fontId="27" fillId="0" borderId="0" xfId="0" applyNumberFormat="1" applyFont="1" applyAlignment="1">
      <alignment horizontal="center" vertical="center" wrapText="1"/>
    </xf>
    <xf numFmtId="0" fontId="22" fillId="29" borderId="16" xfId="0" applyFont="1" applyFill="1" applyBorder="1" applyAlignment="1">
      <alignment horizontal="center" vertical="center"/>
    </xf>
    <xf numFmtId="177" fontId="27" fillId="29" borderId="11" xfId="0" applyNumberFormat="1" applyFont="1" applyFill="1" applyBorder="1" applyAlignment="1">
      <alignment horizontal="center" vertical="center"/>
    </xf>
    <xf numFmtId="177" fontId="27" fillId="29" borderId="12" xfId="0" applyNumberFormat="1" applyFont="1" applyFill="1" applyBorder="1" applyAlignment="1">
      <alignment horizontal="center" vertical="center"/>
    </xf>
    <xf numFmtId="178" fontId="27" fillId="29" borderId="11" xfId="0" applyNumberFormat="1" applyFont="1" applyFill="1" applyBorder="1" applyAlignment="1">
      <alignment horizontal="center" vertical="center"/>
    </xf>
    <xf numFmtId="178" fontId="27" fillId="29" borderId="12" xfId="0" applyNumberFormat="1" applyFont="1" applyFill="1" applyBorder="1" applyAlignment="1">
      <alignment horizontal="center" vertical="center"/>
    </xf>
    <xf numFmtId="0" fontId="27" fillId="0" borderId="0" xfId="0" applyFont="1" applyAlignment="1">
      <alignment horizontal="left" vertical="center" wrapText="1"/>
    </xf>
    <xf numFmtId="38" fontId="22" fillId="0" borderId="0" xfId="0" applyNumberFormat="1" applyFont="1" applyAlignment="1">
      <alignment horizontal="left" vertical="center" wrapText="1"/>
    </xf>
    <xf numFmtId="177" fontId="27" fillId="29" borderId="20" xfId="0" applyNumberFormat="1" applyFont="1" applyFill="1" applyBorder="1" applyAlignment="1">
      <alignment horizontal="center" vertical="center"/>
    </xf>
    <xf numFmtId="177" fontId="27" fillId="29" borderId="22" xfId="0" applyNumberFormat="1" applyFont="1" applyFill="1" applyBorder="1" applyAlignment="1">
      <alignment horizontal="center" vertical="center"/>
    </xf>
    <xf numFmtId="178" fontId="27" fillId="29" borderId="20" xfId="0" applyNumberFormat="1" applyFont="1" applyFill="1" applyBorder="1" applyAlignment="1">
      <alignment horizontal="center" vertical="center"/>
    </xf>
    <xf numFmtId="178" fontId="27" fillId="29" borderId="22" xfId="0" applyNumberFormat="1" applyFont="1" applyFill="1" applyBorder="1" applyAlignment="1">
      <alignment horizontal="center" vertical="center"/>
    </xf>
    <xf numFmtId="0" fontId="27" fillId="0" borderId="0" xfId="0" applyFont="1" applyAlignment="1">
      <alignment vertical="center" wrapText="1"/>
    </xf>
    <xf numFmtId="0" fontId="22" fillId="49" borderId="16" xfId="0" applyFont="1" applyFill="1" applyBorder="1" applyAlignment="1">
      <alignment horizontal="center" vertical="center"/>
    </xf>
    <xf numFmtId="2" fontId="22" fillId="49" borderId="11" xfId="0" applyNumberFormat="1" applyFont="1" applyFill="1" applyBorder="1" applyAlignment="1">
      <alignment horizontal="center" vertical="center"/>
    </xf>
    <xf numFmtId="2" fontId="22" fillId="49" borderId="12" xfId="0" applyNumberFormat="1" applyFont="1" applyFill="1" applyBorder="1" applyAlignment="1">
      <alignment horizontal="center" vertical="center"/>
    </xf>
    <xf numFmtId="2" fontId="22" fillId="49" borderId="20" xfId="0" applyNumberFormat="1" applyFont="1" applyFill="1" applyBorder="1" applyAlignment="1">
      <alignment horizontal="center" vertical="center"/>
    </xf>
    <xf numFmtId="2" fontId="22" fillId="49" borderId="22" xfId="0" applyNumberFormat="1" applyFont="1" applyFill="1" applyBorder="1" applyAlignment="1">
      <alignment horizontal="center" vertical="center"/>
    </xf>
    <xf numFmtId="0" fontId="42" fillId="0" borderId="0" xfId="0" applyFont="1" applyAlignment="1">
      <alignment horizontal="center" vertical="center"/>
    </xf>
    <xf numFmtId="38" fontId="22" fillId="0" borderId="16" xfId="52" applyFont="1" applyBorder="1" applyAlignment="1">
      <alignment vertical="center"/>
    </xf>
    <xf numFmtId="176" fontId="22" fillId="0" borderId="0" xfId="53" applyNumberFormat="1" applyFont="1" applyAlignment="1">
      <alignment vertical="center"/>
    </xf>
    <xf numFmtId="38" fontId="22" fillId="0" borderId="0" xfId="52" applyFont="1" applyBorder="1" applyAlignment="1">
      <alignment vertical="center"/>
    </xf>
    <xf numFmtId="3" fontId="7" fillId="0" borderId="0" xfId="0" applyNumberFormat="1" applyFont="1" applyAlignment="1">
      <alignment horizontal="right"/>
    </xf>
    <xf numFmtId="38" fontId="22" fillId="0" borderId="0" xfId="0" applyNumberFormat="1" applyFont="1">
      <alignment vertical="center"/>
    </xf>
    <xf numFmtId="0" fontId="41" fillId="0" borderId="0" xfId="0" applyFont="1" applyAlignment="1">
      <alignment vertical="center" wrapText="1"/>
    </xf>
    <xf numFmtId="0" fontId="31" fillId="0" borderId="16" xfId="0" applyFont="1" applyBorder="1">
      <alignment vertical="center"/>
    </xf>
    <xf numFmtId="0" fontId="31" fillId="0" borderId="15" xfId="0" applyFont="1" applyBorder="1">
      <alignment vertical="center"/>
    </xf>
    <xf numFmtId="0" fontId="30" fillId="0" borderId="37" xfId="0" applyFont="1" applyBorder="1">
      <alignment vertical="center"/>
    </xf>
    <xf numFmtId="0" fontId="30" fillId="0" borderId="12" xfId="0" applyFont="1" applyBorder="1">
      <alignment vertical="center"/>
    </xf>
    <xf numFmtId="0" fontId="30" fillId="0" borderId="38" xfId="0" applyFont="1" applyBorder="1">
      <alignment vertical="center"/>
    </xf>
    <xf numFmtId="0" fontId="30" fillId="0" borderId="19" xfId="0" applyFont="1" applyBorder="1">
      <alignment vertical="center"/>
    </xf>
    <xf numFmtId="0" fontId="30" fillId="0" borderId="39" xfId="0" applyFont="1" applyBorder="1">
      <alignment vertical="center"/>
    </xf>
    <xf numFmtId="0" fontId="30" fillId="0" borderId="22" xfId="0" applyFont="1" applyBorder="1">
      <alignment vertical="center"/>
    </xf>
    <xf numFmtId="0" fontId="22" fillId="0" borderId="37" xfId="0" applyFont="1" applyBorder="1" applyAlignment="1">
      <alignment horizontal="right" vertical="center"/>
    </xf>
    <xf numFmtId="0" fontId="22" fillId="0" borderId="39" xfId="0" applyFont="1" applyBorder="1" applyAlignment="1">
      <alignment horizontal="right" vertical="center"/>
    </xf>
    <xf numFmtId="0" fontId="22" fillId="0" borderId="0" xfId="0" applyFont="1" applyAlignment="1">
      <alignment horizontal="right" vertical="center" shrinkToFit="1"/>
    </xf>
    <xf numFmtId="0" fontId="22" fillId="0" borderId="0" xfId="0" applyFont="1" applyAlignment="1">
      <alignment horizontal="center" vertical="center"/>
    </xf>
    <xf numFmtId="0" fontId="22" fillId="48" borderId="16" xfId="0" applyFont="1" applyFill="1" applyBorder="1" applyAlignment="1">
      <alignment horizontal="center" vertical="center"/>
    </xf>
    <xf numFmtId="0" fontId="31" fillId="48" borderId="11" xfId="0" applyFont="1" applyFill="1" applyBorder="1" applyAlignment="1">
      <alignment horizontal="center" vertical="center" wrapText="1"/>
    </xf>
    <xf numFmtId="0" fontId="31" fillId="48" borderId="12" xfId="0" applyFont="1" applyFill="1" applyBorder="1" applyAlignment="1">
      <alignment horizontal="center" vertical="center" wrapText="1"/>
    </xf>
    <xf numFmtId="176" fontId="34" fillId="0" borderId="0" xfId="0" applyNumberFormat="1" applyFont="1" applyAlignment="1">
      <alignment horizontal="center" vertical="center" wrapText="1"/>
    </xf>
    <xf numFmtId="0" fontId="31" fillId="48" borderId="20" xfId="0" applyFont="1" applyFill="1" applyBorder="1" applyAlignment="1">
      <alignment horizontal="center" vertical="center" wrapText="1"/>
    </xf>
    <xf numFmtId="0" fontId="31" fillId="48" borderId="22" xfId="0" applyFont="1" applyFill="1" applyBorder="1" applyAlignment="1">
      <alignment horizontal="center" vertical="center" wrapText="1"/>
    </xf>
    <xf numFmtId="0" fontId="36" fillId="0" borderId="0" xfId="0" applyFont="1" applyAlignment="1">
      <alignment horizontal="left" vertical="center"/>
    </xf>
    <xf numFmtId="179" fontId="22" fillId="29" borderId="11" xfId="0" applyNumberFormat="1" applyFont="1" applyFill="1" applyBorder="1" applyAlignment="1">
      <alignment horizontal="center" vertical="center"/>
    </xf>
    <xf numFmtId="179" fontId="22" fillId="29" borderId="12" xfId="0" applyNumberFormat="1" applyFont="1" applyFill="1" applyBorder="1" applyAlignment="1">
      <alignment horizontal="center" vertical="center"/>
    </xf>
    <xf numFmtId="179" fontId="22" fillId="29" borderId="20" xfId="0" applyNumberFormat="1" applyFont="1" applyFill="1" applyBorder="1" applyAlignment="1">
      <alignment horizontal="center" vertical="center"/>
    </xf>
    <xf numFmtId="179" fontId="22" fillId="29" borderId="22" xfId="0" applyNumberFormat="1" applyFont="1" applyFill="1" applyBorder="1" applyAlignment="1">
      <alignment horizontal="center" vertical="center"/>
    </xf>
    <xf numFmtId="180" fontId="22" fillId="49" borderId="11" xfId="0" applyNumberFormat="1" applyFont="1" applyFill="1" applyBorder="1" applyAlignment="1">
      <alignment horizontal="center" vertical="center"/>
    </xf>
    <xf numFmtId="180" fontId="22" fillId="49" borderId="12" xfId="0" applyNumberFormat="1" applyFont="1" applyFill="1" applyBorder="1" applyAlignment="1">
      <alignment horizontal="center" vertical="center"/>
    </xf>
    <xf numFmtId="180" fontId="22" fillId="49" borderId="20" xfId="0" applyNumberFormat="1" applyFont="1" applyFill="1" applyBorder="1" applyAlignment="1">
      <alignment horizontal="center" vertical="center"/>
    </xf>
    <xf numFmtId="180" fontId="22" fillId="49" borderId="22" xfId="0" applyNumberFormat="1" applyFont="1" applyFill="1" applyBorder="1" applyAlignment="1">
      <alignment horizontal="center" vertical="center"/>
    </xf>
    <xf numFmtId="38" fontId="29" fillId="6" borderId="40" xfId="52" applyFont="1" applyFill="1" applyBorder="1">
      <alignment vertical="center"/>
    </xf>
    <xf numFmtId="3" fontId="22" fillId="0" borderId="0" xfId="0" applyNumberFormat="1" applyFont="1">
      <alignment vertical="center"/>
    </xf>
    <xf numFmtId="0" fontId="22" fillId="0" borderId="0" xfId="0" applyFont="1" applyAlignment="1">
      <alignment horizontal="left" vertical="top" wrapText="1"/>
    </xf>
    <xf numFmtId="0" fontId="37" fillId="0" borderId="19" xfId="0" applyFont="1" applyBorder="1" applyAlignment="1">
      <alignment horizontal="left" vertical="top" wrapText="1"/>
    </xf>
    <xf numFmtId="0" fontId="37" fillId="0" borderId="0" xfId="0" applyFont="1" applyAlignment="1">
      <alignment horizontal="left"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3"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桁区切り 2" xfId="35"/>
    <cellStyle name="桁区切り 3" xfId="36"/>
    <cellStyle name="桁区切り[0]_土地_土地 (2)" xfId="37"/>
    <cellStyle name="標準" xfId="0" builtinId="0"/>
    <cellStyle name="標準 2" xfId="38"/>
    <cellStyle name="標準 2 2" xfId="39"/>
    <cellStyle name="標準 3" xfId="40"/>
    <cellStyle name="標準 4" xfId="41"/>
    <cellStyle name="標準 6 2"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 name="桁区切り" xfId="52" builtinId="6"/>
    <cellStyle name="パーセント" xfId="53"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666750</xdr:colOff>
      <xdr:row>55</xdr:row>
      <xdr:rowOff>10160</xdr:rowOff>
    </xdr:from>
    <xdr:to xmlns:xdr="http://schemas.openxmlformats.org/drawingml/2006/spreadsheetDrawing">
      <xdr:col>14</xdr:col>
      <xdr:colOff>285750</xdr:colOff>
      <xdr:row>55</xdr:row>
      <xdr:rowOff>152400</xdr:rowOff>
    </xdr:to>
    <xdr:sp macro="" textlink="">
      <xdr:nvSpPr>
        <xdr:cNvPr id="2" name="Line 8"/>
        <xdr:cNvSpPr>
          <a:spLocks noChangeShapeType="1"/>
        </xdr:cNvSpPr>
      </xdr:nvSpPr>
      <xdr:spPr>
        <a:xfrm flipV="1">
          <a:off x="7747000" y="12114530"/>
          <a:ext cx="295910" cy="142240"/>
        </a:xfrm>
        <a:prstGeom prst="line">
          <a:avLst/>
        </a:prstGeom>
        <a:noFill/>
        <a:ln w="9525">
          <a:solidFill>
            <a:srgbClr val="000000"/>
          </a:solidFill>
          <a:round/>
          <a:headEnd/>
          <a:tailEnd/>
        </a:ln>
      </xdr:spPr>
    </xdr:sp>
    <xdr:clientData/>
  </xdr:twoCellAnchor>
  <xdr:twoCellAnchor>
    <xdr:from xmlns:xdr="http://schemas.openxmlformats.org/drawingml/2006/spreadsheetDrawing">
      <xdr:col>14</xdr:col>
      <xdr:colOff>285750</xdr:colOff>
      <xdr:row>32</xdr:row>
      <xdr:rowOff>76200</xdr:rowOff>
    </xdr:from>
    <xdr:to xmlns:xdr="http://schemas.openxmlformats.org/drawingml/2006/spreadsheetDrawing">
      <xdr:col>14</xdr:col>
      <xdr:colOff>285750</xdr:colOff>
      <xdr:row>55</xdr:row>
      <xdr:rowOff>10160</xdr:rowOff>
    </xdr:to>
    <xdr:sp macro="" textlink="">
      <xdr:nvSpPr>
        <xdr:cNvPr id="3" name="Line 9"/>
        <xdr:cNvSpPr>
          <a:spLocks noChangeShapeType="1"/>
        </xdr:cNvSpPr>
      </xdr:nvSpPr>
      <xdr:spPr>
        <a:xfrm flipV="1">
          <a:off x="8042910" y="7176135"/>
          <a:ext cx="0" cy="4938395"/>
        </a:xfrm>
        <a:prstGeom prst="line">
          <a:avLst/>
        </a:prstGeom>
        <a:noFill/>
        <a:ln w="9525">
          <a:solidFill>
            <a:srgbClr val="000000"/>
          </a:solidFill>
          <a:round/>
          <a:headEnd/>
          <a:tailEnd/>
        </a:ln>
      </xdr:spPr>
    </xdr:sp>
    <xdr:clientData/>
  </xdr:twoCellAnchor>
  <xdr:twoCellAnchor>
    <xdr:from xmlns:xdr="http://schemas.openxmlformats.org/drawingml/2006/spreadsheetDrawing">
      <xdr:col>14</xdr:col>
      <xdr:colOff>19050</xdr:colOff>
      <xdr:row>32</xdr:row>
      <xdr:rowOff>76200</xdr:rowOff>
    </xdr:from>
    <xdr:to xmlns:xdr="http://schemas.openxmlformats.org/drawingml/2006/spreadsheetDrawing">
      <xdr:col>14</xdr:col>
      <xdr:colOff>285750</xdr:colOff>
      <xdr:row>32</xdr:row>
      <xdr:rowOff>76200</xdr:rowOff>
    </xdr:to>
    <xdr:sp macro="" textlink="">
      <xdr:nvSpPr>
        <xdr:cNvPr id="4" name="Line 10"/>
        <xdr:cNvSpPr>
          <a:spLocks noChangeShapeType="1"/>
        </xdr:cNvSpPr>
      </xdr:nvSpPr>
      <xdr:spPr>
        <a:xfrm flipH="1">
          <a:off x="7776210" y="7176135"/>
          <a:ext cx="26670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7</xdr:col>
      <xdr:colOff>666750</xdr:colOff>
      <xdr:row>55</xdr:row>
      <xdr:rowOff>57150</xdr:rowOff>
    </xdr:from>
    <xdr:to xmlns:xdr="http://schemas.openxmlformats.org/drawingml/2006/spreadsheetDrawing">
      <xdr:col>8</xdr:col>
      <xdr:colOff>171450</xdr:colOff>
      <xdr:row>55</xdr:row>
      <xdr:rowOff>162560</xdr:rowOff>
    </xdr:to>
    <xdr:sp macro="" textlink="">
      <xdr:nvSpPr>
        <xdr:cNvPr id="5" name="Line 11"/>
        <xdr:cNvSpPr>
          <a:spLocks noChangeShapeType="1"/>
        </xdr:cNvSpPr>
      </xdr:nvSpPr>
      <xdr:spPr>
        <a:xfrm flipV="1">
          <a:off x="4083685" y="12161520"/>
          <a:ext cx="181610" cy="105410"/>
        </a:xfrm>
        <a:prstGeom prst="line">
          <a:avLst/>
        </a:prstGeom>
        <a:noFill/>
        <a:ln w="9525">
          <a:solidFill>
            <a:srgbClr val="000000"/>
          </a:solidFill>
          <a:round/>
          <a:headEnd/>
          <a:tailEnd/>
        </a:ln>
      </xdr:spPr>
    </xdr:sp>
    <xdr:clientData/>
  </xdr:twoCellAnchor>
  <xdr:twoCellAnchor>
    <xdr:from xmlns:xdr="http://schemas.openxmlformats.org/drawingml/2006/spreadsheetDrawing">
      <xdr:col>8</xdr:col>
      <xdr:colOff>171450</xdr:colOff>
      <xdr:row>35</xdr:row>
      <xdr:rowOff>123825</xdr:rowOff>
    </xdr:from>
    <xdr:to xmlns:xdr="http://schemas.openxmlformats.org/drawingml/2006/spreadsheetDrawing">
      <xdr:col>8</xdr:col>
      <xdr:colOff>171450</xdr:colOff>
      <xdr:row>55</xdr:row>
      <xdr:rowOff>57150</xdr:rowOff>
    </xdr:to>
    <xdr:sp macro="" textlink="">
      <xdr:nvSpPr>
        <xdr:cNvPr id="6" name="Line 12"/>
        <xdr:cNvSpPr>
          <a:spLocks noChangeShapeType="1"/>
        </xdr:cNvSpPr>
      </xdr:nvSpPr>
      <xdr:spPr>
        <a:xfrm flipV="1">
          <a:off x="4265295" y="7934325"/>
          <a:ext cx="0" cy="4227195"/>
        </a:xfrm>
        <a:prstGeom prst="line">
          <a:avLst/>
        </a:prstGeom>
        <a:noFill/>
        <a:ln w="9525">
          <a:solidFill>
            <a:srgbClr val="000000"/>
          </a:solidFill>
          <a:round/>
          <a:headEnd/>
          <a:tailEnd/>
        </a:ln>
      </xdr:spPr>
    </xdr:sp>
    <xdr:clientData/>
  </xdr:twoCellAnchor>
  <xdr:twoCellAnchor>
    <xdr:from xmlns:xdr="http://schemas.openxmlformats.org/drawingml/2006/spreadsheetDrawing">
      <xdr:col>7</xdr:col>
      <xdr:colOff>581025</xdr:colOff>
      <xdr:row>35</xdr:row>
      <xdr:rowOff>9525</xdr:rowOff>
    </xdr:from>
    <xdr:to xmlns:xdr="http://schemas.openxmlformats.org/drawingml/2006/spreadsheetDrawing">
      <xdr:col>8</xdr:col>
      <xdr:colOff>180975</xdr:colOff>
      <xdr:row>35</xdr:row>
      <xdr:rowOff>123825</xdr:rowOff>
    </xdr:to>
    <xdr:sp macro="" textlink="">
      <xdr:nvSpPr>
        <xdr:cNvPr id="7" name="Line 13"/>
        <xdr:cNvSpPr>
          <a:spLocks noChangeShapeType="1"/>
        </xdr:cNvSpPr>
      </xdr:nvSpPr>
      <xdr:spPr>
        <a:xfrm flipH="1" flipV="1">
          <a:off x="3997960" y="7820025"/>
          <a:ext cx="276860" cy="114300"/>
        </a:xfrm>
        <a:prstGeom prst="line">
          <a:avLst/>
        </a:prstGeom>
        <a:noFill/>
        <a:ln w="9525">
          <a:solidFill>
            <a:srgbClr val="000000"/>
          </a:solidFill>
          <a:round/>
          <a:headEnd/>
          <a:tailEnd/>
        </a:ln>
      </xdr:spPr>
    </xdr:sp>
    <xdr:clientData/>
  </xdr:twoCellAnchor>
  <xdr:twoCellAnchor>
    <xdr:from xmlns:xdr="http://schemas.openxmlformats.org/drawingml/2006/spreadsheetDrawing">
      <xdr:col>7</xdr:col>
      <xdr:colOff>581025</xdr:colOff>
      <xdr:row>31</xdr:row>
      <xdr:rowOff>19050</xdr:rowOff>
    </xdr:from>
    <xdr:to xmlns:xdr="http://schemas.openxmlformats.org/drawingml/2006/spreadsheetDrawing">
      <xdr:col>7</xdr:col>
      <xdr:colOff>581025</xdr:colOff>
      <xdr:row>35</xdr:row>
      <xdr:rowOff>9525</xdr:rowOff>
    </xdr:to>
    <xdr:sp macro="" textlink="">
      <xdr:nvSpPr>
        <xdr:cNvPr id="8" name="Line 14"/>
        <xdr:cNvSpPr>
          <a:spLocks noChangeShapeType="1"/>
        </xdr:cNvSpPr>
      </xdr:nvSpPr>
      <xdr:spPr>
        <a:xfrm flipV="1">
          <a:off x="3997960" y="6863715"/>
          <a:ext cx="0" cy="95631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14</xdr:col>
      <xdr:colOff>542925</xdr:colOff>
      <xdr:row>48</xdr:row>
      <xdr:rowOff>209550</xdr:rowOff>
    </xdr:from>
    <xdr:to xmlns:xdr="http://schemas.openxmlformats.org/drawingml/2006/spreadsheetDrawing">
      <xdr:col>14</xdr:col>
      <xdr:colOff>542925</xdr:colOff>
      <xdr:row>56</xdr:row>
      <xdr:rowOff>104775</xdr:rowOff>
    </xdr:to>
    <xdr:sp macro="" textlink="">
      <xdr:nvSpPr>
        <xdr:cNvPr id="9" name="Line 9"/>
        <xdr:cNvSpPr>
          <a:spLocks noChangeShapeType="1"/>
        </xdr:cNvSpPr>
      </xdr:nvSpPr>
      <xdr:spPr>
        <a:xfrm flipH="1" flipV="1">
          <a:off x="8300085" y="10713720"/>
          <a:ext cx="0" cy="1724025"/>
        </a:xfrm>
        <a:prstGeom prst="line">
          <a:avLst/>
        </a:prstGeom>
        <a:noFill/>
        <a:ln w="9525">
          <a:solidFill>
            <a:srgbClr val="000000"/>
          </a:solidFill>
          <a:round/>
          <a:headEnd/>
          <a:tailEnd/>
        </a:ln>
      </xdr:spPr>
    </xdr:sp>
    <xdr:clientData/>
  </xdr:twoCellAnchor>
  <xdr:twoCellAnchor>
    <xdr:from xmlns:xdr="http://schemas.openxmlformats.org/drawingml/2006/spreadsheetDrawing">
      <xdr:col>13</xdr:col>
      <xdr:colOff>666750</xdr:colOff>
      <xdr:row>48</xdr:row>
      <xdr:rowOff>209550</xdr:rowOff>
    </xdr:from>
    <xdr:to xmlns:xdr="http://schemas.openxmlformats.org/drawingml/2006/spreadsheetDrawing">
      <xdr:col>14</xdr:col>
      <xdr:colOff>542925</xdr:colOff>
      <xdr:row>48</xdr:row>
      <xdr:rowOff>209550</xdr:rowOff>
    </xdr:to>
    <xdr:sp macro="" textlink="">
      <xdr:nvSpPr>
        <xdr:cNvPr id="10" name="Line 10"/>
        <xdr:cNvSpPr>
          <a:spLocks noChangeShapeType="1"/>
        </xdr:cNvSpPr>
      </xdr:nvSpPr>
      <xdr:spPr>
        <a:xfrm flipH="1">
          <a:off x="7747000" y="10713720"/>
          <a:ext cx="553085"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14</xdr:col>
      <xdr:colOff>552450</xdr:colOff>
      <xdr:row>56</xdr:row>
      <xdr:rowOff>104775</xdr:rowOff>
    </xdr:from>
    <xdr:to xmlns:xdr="http://schemas.openxmlformats.org/drawingml/2006/spreadsheetDrawing">
      <xdr:col>18</xdr:col>
      <xdr:colOff>342900</xdr:colOff>
      <xdr:row>56</xdr:row>
      <xdr:rowOff>104775</xdr:rowOff>
    </xdr:to>
    <xdr:sp macro="" textlink="">
      <xdr:nvSpPr>
        <xdr:cNvPr id="11" name="Line 9"/>
        <xdr:cNvSpPr>
          <a:spLocks noChangeShapeType="1"/>
        </xdr:cNvSpPr>
      </xdr:nvSpPr>
      <xdr:spPr>
        <a:xfrm flipH="1" flipV="1">
          <a:off x="8309610" y="12437745"/>
          <a:ext cx="297243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18</xdr:col>
      <xdr:colOff>333375</xdr:colOff>
      <xdr:row>56</xdr:row>
      <xdr:rowOff>10160</xdr:rowOff>
    </xdr:from>
    <xdr:to xmlns:xdr="http://schemas.openxmlformats.org/drawingml/2006/spreadsheetDrawing">
      <xdr:col>19</xdr:col>
      <xdr:colOff>0</xdr:colOff>
      <xdr:row>56</xdr:row>
      <xdr:rowOff>104775</xdr:rowOff>
    </xdr:to>
    <xdr:sp macro="" textlink="">
      <xdr:nvSpPr>
        <xdr:cNvPr id="12" name="Line 8"/>
        <xdr:cNvSpPr>
          <a:spLocks noChangeShapeType="1"/>
        </xdr:cNvSpPr>
      </xdr:nvSpPr>
      <xdr:spPr>
        <a:xfrm flipV="1">
          <a:off x="11272520" y="12343130"/>
          <a:ext cx="343535" cy="9461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13</xdr:col>
      <xdr:colOff>666750</xdr:colOff>
      <xdr:row>52</xdr:row>
      <xdr:rowOff>9525</xdr:rowOff>
    </xdr:from>
    <xdr:to xmlns:xdr="http://schemas.openxmlformats.org/drawingml/2006/spreadsheetDrawing">
      <xdr:col>14</xdr:col>
      <xdr:colOff>285750</xdr:colOff>
      <xdr:row>52</xdr:row>
      <xdr:rowOff>152400</xdr:rowOff>
    </xdr:to>
    <xdr:sp macro="" textlink="">
      <xdr:nvSpPr>
        <xdr:cNvPr id="2" name="Line 8"/>
        <xdr:cNvSpPr>
          <a:spLocks noChangeShapeType="1"/>
        </xdr:cNvSpPr>
      </xdr:nvSpPr>
      <xdr:spPr>
        <a:xfrm flipV="1">
          <a:off x="7806055" y="11675745"/>
          <a:ext cx="295910" cy="142875"/>
        </a:xfrm>
        <a:prstGeom prst="line">
          <a:avLst/>
        </a:prstGeom>
        <a:noFill/>
        <a:ln w="9525">
          <a:solidFill>
            <a:srgbClr val="000000"/>
          </a:solidFill>
          <a:round/>
          <a:headEnd/>
          <a:tailEnd/>
        </a:ln>
      </xdr:spPr>
    </xdr:sp>
    <xdr:clientData/>
  </xdr:twoCellAnchor>
  <xdr:twoCellAnchor>
    <xdr:from xmlns:xdr="http://schemas.openxmlformats.org/drawingml/2006/spreadsheetDrawing">
      <xdr:col>14</xdr:col>
      <xdr:colOff>285750</xdr:colOff>
      <xdr:row>29</xdr:row>
      <xdr:rowOff>76200</xdr:rowOff>
    </xdr:from>
    <xdr:to xmlns:xdr="http://schemas.openxmlformats.org/drawingml/2006/spreadsheetDrawing">
      <xdr:col>14</xdr:col>
      <xdr:colOff>285750</xdr:colOff>
      <xdr:row>52</xdr:row>
      <xdr:rowOff>9525</xdr:rowOff>
    </xdr:to>
    <xdr:sp macro="" textlink="">
      <xdr:nvSpPr>
        <xdr:cNvPr id="3" name="Line 9"/>
        <xdr:cNvSpPr>
          <a:spLocks noChangeShapeType="1"/>
        </xdr:cNvSpPr>
      </xdr:nvSpPr>
      <xdr:spPr>
        <a:xfrm flipV="1">
          <a:off x="8101965" y="6564630"/>
          <a:ext cx="0" cy="5111115"/>
        </a:xfrm>
        <a:prstGeom prst="line">
          <a:avLst/>
        </a:prstGeom>
        <a:noFill/>
        <a:ln w="9525">
          <a:solidFill>
            <a:srgbClr val="000000"/>
          </a:solidFill>
          <a:round/>
          <a:headEnd/>
          <a:tailEnd/>
        </a:ln>
      </xdr:spPr>
    </xdr:sp>
    <xdr:clientData/>
  </xdr:twoCellAnchor>
  <xdr:twoCellAnchor>
    <xdr:from xmlns:xdr="http://schemas.openxmlformats.org/drawingml/2006/spreadsheetDrawing">
      <xdr:col>14</xdr:col>
      <xdr:colOff>19050</xdr:colOff>
      <xdr:row>29</xdr:row>
      <xdr:rowOff>76200</xdr:rowOff>
    </xdr:from>
    <xdr:to xmlns:xdr="http://schemas.openxmlformats.org/drawingml/2006/spreadsheetDrawing">
      <xdr:col>14</xdr:col>
      <xdr:colOff>285750</xdr:colOff>
      <xdr:row>29</xdr:row>
      <xdr:rowOff>76200</xdr:rowOff>
    </xdr:to>
    <xdr:sp macro="" textlink="">
      <xdr:nvSpPr>
        <xdr:cNvPr id="4" name="Line 10"/>
        <xdr:cNvSpPr>
          <a:spLocks noChangeShapeType="1"/>
        </xdr:cNvSpPr>
      </xdr:nvSpPr>
      <xdr:spPr>
        <a:xfrm flipH="1">
          <a:off x="7835265" y="6564630"/>
          <a:ext cx="26670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7</xdr:col>
      <xdr:colOff>666750</xdr:colOff>
      <xdr:row>52</xdr:row>
      <xdr:rowOff>57150</xdr:rowOff>
    </xdr:from>
    <xdr:to xmlns:xdr="http://schemas.openxmlformats.org/drawingml/2006/spreadsheetDrawing">
      <xdr:col>8</xdr:col>
      <xdr:colOff>171450</xdr:colOff>
      <xdr:row>52</xdr:row>
      <xdr:rowOff>161925</xdr:rowOff>
    </xdr:to>
    <xdr:sp macro="" textlink="">
      <xdr:nvSpPr>
        <xdr:cNvPr id="5" name="Line 11"/>
        <xdr:cNvSpPr>
          <a:spLocks noChangeShapeType="1"/>
        </xdr:cNvSpPr>
      </xdr:nvSpPr>
      <xdr:spPr>
        <a:xfrm flipV="1">
          <a:off x="4083685" y="11723370"/>
          <a:ext cx="181610" cy="104775"/>
        </a:xfrm>
        <a:prstGeom prst="line">
          <a:avLst/>
        </a:prstGeom>
        <a:noFill/>
        <a:ln w="9525">
          <a:solidFill>
            <a:srgbClr val="000000"/>
          </a:solidFill>
          <a:round/>
          <a:headEnd/>
          <a:tailEnd/>
        </a:ln>
      </xdr:spPr>
    </xdr:sp>
    <xdr:clientData/>
  </xdr:twoCellAnchor>
  <xdr:twoCellAnchor>
    <xdr:from xmlns:xdr="http://schemas.openxmlformats.org/drawingml/2006/spreadsheetDrawing">
      <xdr:col>8</xdr:col>
      <xdr:colOff>171450</xdr:colOff>
      <xdr:row>32</xdr:row>
      <xdr:rowOff>123825</xdr:rowOff>
    </xdr:from>
    <xdr:to xmlns:xdr="http://schemas.openxmlformats.org/drawingml/2006/spreadsheetDrawing">
      <xdr:col>8</xdr:col>
      <xdr:colOff>171450</xdr:colOff>
      <xdr:row>52</xdr:row>
      <xdr:rowOff>57150</xdr:rowOff>
    </xdr:to>
    <xdr:sp macro="" textlink="">
      <xdr:nvSpPr>
        <xdr:cNvPr id="6" name="Line 12"/>
        <xdr:cNvSpPr>
          <a:spLocks noChangeShapeType="1"/>
        </xdr:cNvSpPr>
      </xdr:nvSpPr>
      <xdr:spPr>
        <a:xfrm flipV="1">
          <a:off x="4265295" y="7320915"/>
          <a:ext cx="0" cy="4402455"/>
        </a:xfrm>
        <a:prstGeom prst="line">
          <a:avLst/>
        </a:prstGeom>
        <a:noFill/>
        <a:ln w="9525">
          <a:solidFill>
            <a:srgbClr val="000000"/>
          </a:solidFill>
          <a:round/>
          <a:headEnd/>
          <a:tailEnd/>
        </a:ln>
      </xdr:spPr>
    </xdr:sp>
    <xdr:clientData/>
  </xdr:twoCellAnchor>
  <xdr:twoCellAnchor>
    <xdr:from xmlns:xdr="http://schemas.openxmlformats.org/drawingml/2006/spreadsheetDrawing">
      <xdr:col>7</xdr:col>
      <xdr:colOff>581025</xdr:colOff>
      <xdr:row>32</xdr:row>
      <xdr:rowOff>9525</xdr:rowOff>
    </xdr:from>
    <xdr:to xmlns:xdr="http://schemas.openxmlformats.org/drawingml/2006/spreadsheetDrawing">
      <xdr:col>8</xdr:col>
      <xdr:colOff>180975</xdr:colOff>
      <xdr:row>32</xdr:row>
      <xdr:rowOff>123825</xdr:rowOff>
    </xdr:to>
    <xdr:sp macro="" textlink="">
      <xdr:nvSpPr>
        <xdr:cNvPr id="7" name="Line 13"/>
        <xdr:cNvSpPr>
          <a:spLocks noChangeShapeType="1"/>
        </xdr:cNvSpPr>
      </xdr:nvSpPr>
      <xdr:spPr>
        <a:xfrm flipH="1" flipV="1">
          <a:off x="3997960" y="7206615"/>
          <a:ext cx="276860" cy="114300"/>
        </a:xfrm>
        <a:prstGeom prst="line">
          <a:avLst/>
        </a:prstGeom>
        <a:noFill/>
        <a:ln w="9525">
          <a:solidFill>
            <a:srgbClr val="000000"/>
          </a:solidFill>
          <a:round/>
          <a:headEnd/>
          <a:tailEnd/>
        </a:ln>
      </xdr:spPr>
    </xdr:sp>
    <xdr:clientData/>
  </xdr:twoCellAnchor>
  <xdr:twoCellAnchor>
    <xdr:from xmlns:xdr="http://schemas.openxmlformats.org/drawingml/2006/spreadsheetDrawing">
      <xdr:col>7</xdr:col>
      <xdr:colOff>581025</xdr:colOff>
      <xdr:row>28</xdr:row>
      <xdr:rowOff>19050</xdr:rowOff>
    </xdr:from>
    <xdr:to xmlns:xdr="http://schemas.openxmlformats.org/drawingml/2006/spreadsheetDrawing">
      <xdr:col>7</xdr:col>
      <xdr:colOff>581025</xdr:colOff>
      <xdr:row>32</xdr:row>
      <xdr:rowOff>9525</xdr:rowOff>
    </xdr:to>
    <xdr:sp macro="" textlink="">
      <xdr:nvSpPr>
        <xdr:cNvPr id="8" name="Line 14"/>
        <xdr:cNvSpPr>
          <a:spLocks noChangeShapeType="1"/>
        </xdr:cNvSpPr>
      </xdr:nvSpPr>
      <xdr:spPr>
        <a:xfrm flipV="1">
          <a:off x="3997960" y="6252210"/>
          <a:ext cx="0" cy="954405"/>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14</xdr:col>
      <xdr:colOff>542925</xdr:colOff>
      <xdr:row>45</xdr:row>
      <xdr:rowOff>209550</xdr:rowOff>
    </xdr:from>
    <xdr:to xmlns:xdr="http://schemas.openxmlformats.org/drawingml/2006/spreadsheetDrawing">
      <xdr:col>14</xdr:col>
      <xdr:colOff>542925</xdr:colOff>
      <xdr:row>53</xdr:row>
      <xdr:rowOff>104775</xdr:rowOff>
    </xdr:to>
    <xdr:sp macro="" textlink="">
      <xdr:nvSpPr>
        <xdr:cNvPr id="9" name="Line 9"/>
        <xdr:cNvSpPr>
          <a:spLocks noChangeShapeType="1"/>
        </xdr:cNvSpPr>
      </xdr:nvSpPr>
      <xdr:spPr>
        <a:xfrm flipH="1" flipV="1">
          <a:off x="8359140" y="10142220"/>
          <a:ext cx="0" cy="1876425"/>
        </a:xfrm>
        <a:prstGeom prst="line">
          <a:avLst/>
        </a:prstGeom>
        <a:noFill/>
        <a:ln w="9525">
          <a:solidFill>
            <a:srgbClr val="000000"/>
          </a:solidFill>
          <a:round/>
          <a:headEnd/>
          <a:tailEnd/>
        </a:ln>
      </xdr:spPr>
    </xdr:sp>
    <xdr:clientData/>
  </xdr:twoCellAnchor>
  <xdr:twoCellAnchor>
    <xdr:from xmlns:xdr="http://schemas.openxmlformats.org/drawingml/2006/spreadsheetDrawing">
      <xdr:col>13</xdr:col>
      <xdr:colOff>666750</xdr:colOff>
      <xdr:row>45</xdr:row>
      <xdr:rowOff>209550</xdr:rowOff>
    </xdr:from>
    <xdr:to xmlns:xdr="http://schemas.openxmlformats.org/drawingml/2006/spreadsheetDrawing">
      <xdr:col>14</xdr:col>
      <xdr:colOff>542925</xdr:colOff>
      <xdr:row>45</xdr:row>
      <xdr:rowOff>209550</xdr:rowOff>
    </xdr:to>
    <xdr:sp macro="" textlink="">
      <xdr:nvSpPr>
        <xdr:cNvPr id="10" name="Line 10"/>
        <xdr:cNvSpPr>
          <a:spLocks noChangeShapeType="1"/>
        </xdr:cNvSpPr>
      </xdr:nvSpPr>
      <xdr:spPr>
        <a:xfrm flipH="1">
          <a:off x="7806055" y="10142220"/>
          <a:ext cx="553085"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14</xdr:col>
      <xdr:colOff>552450</xdr:colOff>
      <xdr:row>53</xdr:row>
      <xdr:rowOff>104775</xdr:rowOff>
    </xdr:from>
    <xdr:to xmlns:xdr="http://schemas.openxmlformats.org/drawingml/2006/spreadsheetDrawing">
      <xdr:col>18</xdr:col>
      <xdr:colOff>342900</xdr:colOff>
      <xdr:row>53</xdr:row>
      <xdr:rowOff>104775</xdr:rowOff>
    </xdr:to>
    <xdr:sp macro="" textlink="">
      <xdr:nvSpPr>
        <xdr:cNvPr id="11" name="Line 9"/>
        <xdr:cNvSpPr>
          <a:spLocks noChangeShapeType="1"/>
        </xdr:cNvSpPr>
      </xdr:nvSpPr>
      <xdr:spPr>
        <a:xfrm flipH="1" flipV="1">
          <a:off x="8368665" y="12018645"/>
          <a:ext cx="297243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18</xdr:col>
      <xdr:colOff>333375</xdr:colOff>
      <xdr:row>53</xdr:row>
      <xdr:rowOff>10160</xdr:rowOff>
    </xdr:from>
    <xdr:to xmlns:xdr="http://schemas.openxmlformats.org/drawingml/2006/spreadsheetDrawing">
      <xdr:col>19</xdr:col>
      <xdr:colOff>0</xdr:colOff>
      <xdr:row>53</xdr:row>
      <xdr:rowOff>104775</xdr:rowOff>
    </xdr:to>
    <xdr:sp macro="" textlink="">
      <xdr:nvSpPr>
        <xdr:cNvPr id="12" name="Line 8"/>
        <xdr:cNvSpPr>
          <a:spLocks noChangeShapeType="1"/>
        </xdr:cNvSpPr>
      </xdr:nvSpPr>
      <xdr:spPr>
        <a:xfrm flipV="1">
          <a:off x="11331575" y="11924030"/>
          <a:ext cx="487680" cy="94615"/>
        </a:xfrm>
        <a:prstGeom prst="line">
          <a:avLst/>
        </a:prstGeom>
        <a:noFill/>
        <a:ln w="9525">
          <a:solidFill>
            <a:srgbClr val="000000"/>
          </a:solidFill>
          <a:round/>
          <a:headEnd/>
          <a:tailEnd/>
        </a:ln>
      </xdr:spPr>
    </xdr:sp>
    <xdr:clientData/>
  </xdr:twoCellAnchor>
  <xdr:twoCellAnchor>
    <xdr:from xmlns:xdr="http://schemas.openxmlformats.org/drawingml/2006/spreadsheetDrawing">
      <xdr:col>13</xdr:col>
      <xdr:colOff>666750</xdr:colOff>
      <xdr:row>45</xdr:row>
      <xdr:rowOff>209550</xdr:rowOff>
    </xdr:from>
    <xdr:to xmlns:xdr="http://schemas.openxmlformats.org/drawingml/2006/spreadsheetDrawing">
      <xdr:col>14</xdr:col>
      <xdr:colOff>542925</xdr:colOff>
      <xdr:row>45</xdr:row>
      <xdr:rowOff>209550</xdr:rowOff>
    </xdr:to>
    <xdr:sp macro="" textlink="">
      <xdr:nvSpPr>
        <xdr:cNvPr id="13" name="Line 10"/>
        <xdr:cNvSpPr>
          <a:spLocks noChangeShapeType="1"/>
        </xdr:cNvSpPr>
      </xdr:nvSpPr>
      <xdr:spPr>
        <a:xfrm flipH="1">
          <a:off x="7806055" y="10142220"/>
          <a:ext cx="553085" cy="0"/>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666750</xdr:colOff>
      <xdr:row>52</xdr:row>
      <xdr:rowOff>9525</xdr:rowOff>
    </xdr:from>
    <xdr:to xmlns:xdr="http://schemas.openxmlformats.org/drawingml/2006/spreadsheetDrawing">
      <xdr:col>14</xdr:col>
      <xdr:colOff>285750</xdr:colOff>
      <xdr:row>52</xdr:row>
      <xdr:rowOff>152400</xdr:rowOff>
    </xdr:to>
    <xdr:sp macro="" textlink="">
      <xdr:nvSpPr>
        <xdr:cNvPr id="2" name="Line 8"/>
        <xdr:cNvSpPr>
          <a:spLocks noChangeShapeType="1"/>
        </xdr:cNvSpPr>
      </xdr:nvSpPr>
      <xdr:spPr>
        <a:xfrm flipV="1">
          <a:off x="7925435" y="11675745"/>
          <a:ext cx="295910" cy="142875"/>
        </a:xfrm>
        <a:prstGeom prst="line">
          <a:avLst/>
        </a:prstGeom>
        <a:noFill/>
        <a:ln w="9525">
          <a:solidFill>
            <a:srgbClr val="000000"/>
          </a:solidFill>
          <a:round/>
          <a:headEnd/>
          <a:tailEnd/>
        </a:ln>
      </xdr:spPr>
    </xdr:sp>
    <xdr:clientData/>
  </xdr:twoCellAnchor>
  <xdr:twoCellAnchor>
    <xdr:from xmlns:xdr="http://schemas.openxmlformats.org/drawingml/2006/spreadsheetDrawing">
      <xdr:col>14</xdr:col>
      <xdr:colOff>285750</xdr:colOff>
      <xdr:row>29</xdr:row>
      <xdr:rowOff>76200</xdr:rowOff>
    </xdr:from>
    <xdr:to xmlns:xdr="http://schemas.openxmlformats.org/drawingml/2006/spreadsheetDrawing">
      <xdr:col>14</xdr:col>
      <xdr:colOff>285750</xdr:colOff>
      <xdr:row>52</xdr:row>
      <xdr:rowOff>9525</xdr:rowOff>
    </xdr:to>
    <xdr:sp macro="" textlink="">
      <xdr:nvSpPr>
        <xdr:cNvPr id="3" name="Line 9"/>
        <xdr:cNvSpPr>
          <a:spLocks noChangeShapeType="1"/>
        </xdr:cNvSpPr>
      </xdr:nvSpPr>
      <xdr:spPr>
        <a:xfrm flipV="1">
          <a:off x="8221345" y="6564630"/>
          <a:ext cx="0" cy="5111115"/>
        </a:xfrm>
        <a:prstGeom prst="line">
          <a:avLst/>
        </a:prstGeom>
        <a:noFill/>
        <a:ln w="9525">
          <a:solidFill>
            <a:srgbClr val="000000"/>
          </a:solidFill>
          <a:round/>
          <a:headEnd/>
          <a:tailEnd/>
        </a:ln>
      </xdr:spPr>
    </xdr:sp>
    <xdr:clientData/>
  </xdr:twoCellAnchor>
  <xdr:twoCellAnchor>
    <xdr:from xmlns:xdr="http://schemas.openxmlformats.org/drawingml/2006/spreadsheetDrawing">
      <xdr:col>14</xdr:col>
      <xdr:colOff>19050</xdr:colOff>
      <xdr:row>29</xdr:row>
      <xdr:rowOff>76200</xdr:rowOff>
    </xdr:from>
    <xdr:to xmlns:xdr="http://schemas.openxmlformats.org/drawingml/2006/spreadsheetDrawing">
      <xdr:col>14</xdr:col>
      <xdr:colOff>285750</xdr:colOff>
      <xdr:row>29</xdr:row>
      <xdr:rowOff>76200</xdr:rowOff>
    </xdr:to>
    <xdr:sp macro="" textlink="">
      <xdr:nvSpPr>
        <xdr:cNvPr id="4" name="Line 10"/>
        <xdr:cNvSpPr>
          <a:spLocks noChangeShapeType="1"/>
        </xdr:cNvSpPr>
      </xdr:nvSpPr>
      <xdr:spPr>
        <a:xfrm flipH="1">
          <a:off x="7954645" y="6564630"/>
          <a:ext cx="26670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7</xdr:col>
      <xdr:colOff>666750</xdr:colOff>
      <xdr:row>52</xdr:row>
      <xdr:rowOff>57150</xdr:rowOff>
    </xdr:from>
    <xdr:to xmlns:xdr="http://schemas.openxmlformats.org/drawingml/2006/spreadsheetDrawing">
      <xdr:col>8</xdr:col>
      <xdr:colOff>171450</xdr:colOff>
      <xdr:row>52</xdr:row>
      <xdr:rowOff>161925</xdr:rowOff>
    </xdr:to>
    <xdr:sp macro="" textlink="">
      <xdr:nvSpPr>
        <xdr:cNvPr id="5" name="Line 11"/>
        <xdr:cNvSpPr>
          <a:spLocks noChangeShapeType="1"/>
        </xdr:cNvSpPr>
      </xdr:nvSpPr>
      <xdr:spPr>
        <a:xfrm flipV="1">
          <a:off x="4168775" y="11723370"/>
          <a:ext cx="181610" cy="104775"/>
        </a:xfrm>
        <a:prstGeom prst="line">
          <a:avLst/>
        </a:prstGeom>
        <a:noFill/>
        <a:ln w="9525">
          <a:solidFill>
            <a:srgbClr val="000000"/>
          </a:solidFill>
          <a:round/>
          <a:headEnd/>
          <a:tailEnd/>
        </a:ln>
      </xdr:spPr>
    </xdr:sp>
    <xdr:clientData/>
  </xdr:twoCellAnchor>
  <xdr:twoCellAnchor>
    <xdr:from xmlns:xdr="http://schemas.openxmlformats.org/drawingml/2006/spreadsheetDrawing">
      <xdr:col>8</xdr:col>
      <xdr:colOff>171450</xdr:colOff>
      <xdr:row>32</xdr:row>
      <xdr:rowOff>123825</xdr:rowOff>
    </xdr:from>
    <xdr:to xmlns:xdr="http://schemas.openxmlformats.org/drawingml/2006/spreadsheetDrawing">
      <xdr:col>8</xdr:col>
      <xdr:colOff>171450</xdr:colOff>
      <xdr:row>52</xdr:row>
      <xdr:rowOff>57150</xdr:rowOff>
    </xdr:to>
    <xdr:sp macro="" textlink="">
      <xdr:nvSpPr>
        <xdr:cNvPr id="6" name="Line 12"/>
        <xdr:cNvSpPr>
          <a:spLocks noChangeShapeType="1"/>
        </xdr:cNvSpPr>
      </xdr:nvSpPr>
      <xdr:spPr>
        <a:xfrm flipV="1">
          <a:off x="4350385" y="7320915"/>
          <a:ext cx="0" cy="4402455"/>
        </a:xfrm>
        <a:prstGeom prst="line">
          <a:avLst/>
        </a:prstGeom>
        <a:noFill/>
        <a:ln w="9525">
          <a:solidFill>
            <a:srgbClr val="000000"/>
          </a:solidFill>
          <a:round/>
          <a:headEnd/>
          <a:tailEnd/>
        </a:ln>
      </xdr:spPr>
    </xdr:sp>
    <xdr:clientData/>
  </xdr:twoCellAnchor>
  <xdr:twoCellAnchor>
    <xdr:from xmlns:xdr="http://schemas.openxmlformats.org/drawingml/2006/spreadsheetDrawing">
      <xdr:col>7</xdr:col>
      <xdr:colOff>581025</xdr:colOff>
      <xdr:row>32</xdr:row>
      <xdr:rowOff>9525</xdr:rowOff>
    </xdr:from>
    <xdr:to xmlns:xdr="http://schemas.openxmlformats.org/drawingml/2006/spreadsheetDrawing">
      <xdr:col>8</xdr:col>
      <xdr:colOff>180975</xdr:colOff>
      <xdr:row>32</xdr:row>
      <xdr:rowOff>123825</xdr:rowOff>
    </xdr:to>
    <xdr:sp macro="" textlink="">
      <xdr:nvSpPr>
        <xdr:cNvPr id="7" name="Line 13"/>
        <xdr:cNvSpPr>
          <a:spLocks noChangeShapeType="1"/>
        </xdr:cNvSpPr>
      </xdr:nvSpPr>
      <xdr:spPr>
        <a:xfrm flipH="1" flipV="1">
          <a:off x="4083050" y="7206615"/>
          <a:ext cx="276860" cy="114300"/>
        </a:xfrm>
        <a:prstGeom prst="line">
          <a:avLst/>
        </a:prstGeom>
        <a:noFill/>
        <a:ln w="9525">
          <a:solidFill>
            <a:srgbClr val="000000"/>
          </a:solidFill>
          <a:round/>
          <a:headEnd/>
          <a:tailEnd/>
        </a:ln>
      </xdr:spPr>
    </xdr:sp>
    <xdr:clientData/>
  </xdr:twoCellAnchor>
  <xdr:twoCellAnchor>
    <xdr:from xmlns:xdr="http://schemas.openxmlformats.org/drawingml/2006/spreadsheetDrawing">
      <xdr:col>7</xdr:col>
      <xdr:colOff>581025</xdr:colOff>
      <xdr:row>28</xdr:row>
      <xdr:rowOff>19050</xdr:rowOff>
    </xdr:from>
    <xdr:to xmlns:xdr="http://schemas.openxmlformats.org/drawingml/2006/spreadsheetDrawing">
      <xdr:col>7</xdr:col>
      <xdr:colOff>581025</xdr:colOff>
      <xdr:row>32</xdr:row>
      <xdr:rowOff>9525</xdr:rowOff>
    </xdr:to>
    <xdr:sp macro="" textlink="">
      <xdr:nvSpPr>
        <xdr:cNvPr id="8" name="Line 14"/>
        <xdr:cNvSpPr>
          <a:spLocks noChangeShapeType="1"/>
        </xdr:cNvSpPr>
      </xdr:nvSpPr>
      <xdr:spPr>
        <a:xfrm flipV="1">
          <a:off x="4083050" y="6252210"/>
          <a:ext cx="0" cy="954405"/>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14</xdr:col>
      <xdr:colOff>542925</xdr:colOff>
      <xdr:row>45</xdr:row>
      <xdr:rowOff>209550</xdr:rowOff>
    </xdr:from>
    <xdr:to xmlns:xdr="http://schemas.openxmlformats.org/drawingml/2006/spreadsheetDrawing">
      <xdr:col>14</xdr:col>
      <xdr:colOff>542925</xdr:colOff>
      <xdr:row>53</xdr:row>
      <xdr:rowOff>104775</xdr:rowOff>
    </xdr:to>
    <xdr:sp macro="" textlink="">
      <xdr:nvSpPr>
        <xdr:cNvPr id="9" name="Line 9"/>
        <xdr:cNvSpPr>
          <a:spLocks noChangeShapeType="1"/>
        </xdr:cNvSpPr>
      </xdr:nvSpPr>
      <xdr:spPr>
        <a:xfrm flipH="1" flipV="1">
          <a:off x="8478520" y="10142220"/>
          <a:ext cx="0" cy="1876425"/>
        </a:xfrm>
        <a:prstGeom prst="line">
          <a:avLst/>
        </a:prstGeom>
        <a:noFill/>
        <a:ln w="9525">
          <a:solidFill>
            <a:srgbClr val="000000"/>
          </a:solidFill>
          <a:round/>
          <a:headEnd/>
          <a:tailEnd/>
        </a:ln>
      </xdr:spPr>
    </xdr:sp>
    <xdr:clientData/>
  </xdr:twoCellAnchor>
  <xdr:twoCellAnchor>
    <xdr:from xmlns:xdr="http://schemas.openxmlformats.org/drawingml/2006/spreadsheetDrawing">
      <xdr:col>13</xdr:col>
      <xdr:colOff>666750</xdr:colOff>
      <xdr:row>45</xdr:row>
      <xdr:rowOff>209550</xdr:rowOff>
    </xdr:from>
    <xdr:to xmlns:xdr="http://schemas.openxmlformats.org/drawingml/2006/spreadsheetDrawing">
      <xdr:col>14</xdr:col>
      <xdr:colOff>542925</xdr:colOff>
      <xdr:row>45</xdr:row>
      <xdr:rowOff>209550</xdr:rowOff>
    </xdr:to>
    <xdr:sp macro="" textlink="">
      <xdr:nvSpPr>
        <xdr:cNvPr id="10" name="Line 10"/>
        <xdr:cNvSpPr>
          <a:spLocks noChangeShapeType="1"/>
        </xdr:cNvSpPr>
      </xdr:nvSpPr>
      <xdr:spPr>
        <a:xfrm flipH="1">
          <a:off x="7925435" y="10142220"/>
          <a:ext cx="553085"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14</xdr:col>
      <xdr:colOff>552450</xdr:colOff>
      <xdr:row>53</xdr:row>
      <xdr:rowOff>104775</xdr:rowOff>
    </xdr:from>
    <xdr:to xmlns:xdr="http://schemas.openxmlformats.org/drawingml/2006/spreadsheetDrawing">
      <xdr:col>18</xdr:col>
      <xdr:colOff>342900</xdr:colOff>
      <xdr:row>53</xdr:row>
      <xdr:rowOff>104775</xdr:rowOff>
    </xdr:to>
    <xdr:sp macro="" textlink="">
      <xdr:nvSpPr>
        <xdr:cNvPr id="11" name="Line 9"/>
        <xdr:cNvSpPr>
          <a:spLocks noChangeShapeType="1"/>
        </xdr:cNvSpPr>
      </xdr:nvSpPr>
      <xdr:spPr>
        <a:xfrm flipH="1" flipV="1">
          <a:off x="8488045" y="12018645"/>
          <a:ext cx="297243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18</xdr:col>
      <xdr:colOff>333375</xdr:colOff>
      <xdr:row>53</xdr:row>
      <xdr:rowOff>10160</xdr:rowOff>
    </xdr:from>
    <xdr:to xmlns:xdr="http://schemas.openxmlformats.org/drawingml/2006/spreadsheetDrawing">
      <xdr:col>19</xdr:col>
      <xdr:colOff>0</xdr:colOff>
      <xdr:row>53</xdr:row>
      <xdr:rowOff>104775</xdr:rowOff>
    </xdr:to>
    <xdr:sp macro="" textlink="">
      <xdr:nvSpPr>
        <xdr:cNvPr id="12" name="Line 8"/>
        <xdr:cNvSpPr>
          <a:spLocks noChangeShapeType="1"/>
        </xdr:cNvSpPr>
      </xdr:nvSpPr>
      <xdr:spPr>
        <a:xfrm flipV="1">
          <a:off x="11450955" y="11924030"/>
          <a:ext cx="487680" cy="94615"/>
        </a:xfrm>
        <a:prstGeom prst="line">
          <a:avLst/>
        </a:prstGeom>
        <a:noFill/>
        <a:ln w="9525">
          <a:solidFill>
            <a:srgbClr val="000000"/>
          </a:solidFill>
          <a:round/>
          <a:headEnd/>
          <a:tailEnd/>
        </a:ln>
      </xdr:spPr>
    </xdr:sp>
    <xdr:clientData/>
  </xdr:twoCellAnchor>
  <xdr:twoCellAnchor>
    <xdr:from xmlns:xdr="http://schemas.openxmlformats.org/drawingml/2006/spreadsheetDrawing">
      <xdr:col>13</xdr:col>
      <xdr:colOff>666750</xdr:colOff>
      <xdr:row>45</xdr:row>
      <xdr:rowOff>209550</xdr:rowOff>
    </xdr:from>
    <xdr:to xmlns:xdr="http://schemas.openxmlformats.org/drawingml/2006/spreadsheetDrawing">
      <xdr:col>14</xdr:col>
      <xdr:colOff>542925</xdr:colOff>
      <xdr:row>45</xdr:row>
      <xdr:rowOff>209550</xdr:rowOff>
    </xdr:to>
    <xdr:sp macro="" textlink="">
      <xdr:nvSpPr>
        <xdr:cNvPr id="13" name="Line 10"/>
        <xdr:cNvSpPr>
          <a:spLocks noChangeShapeType="1"/>
        </xdr:cNvSpPr>
      </xdr:nvSpPr>
      <xdr:spPr>
        <a:xfrm flipH="1">
          <a:off x="7925435" y="10142220"/>
          <a:ext cx="553085"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13</xdr:col>
      <xdr:colOff>666750</xdr:colOff>
      <xdr:row>45</xdr:row>
      <xdr:rowOff>209550</xdr:rowOff>
    </xdr:from>
    <xdr:to xmlns:xdr="http://schemas.openxmlformats.org/drawingml/2006/spreadsheetDrawing">
      <xdr:col>14</xdr:col>
      <xdr:colOff>542925</xdr:colOff>
      <xdr:row>45</xdr:row>
      <xdr:rowOff>209550</xdr:rowOff>
    </xdr:to>
    <xdr:sp macro="" textlink="">
      <xdr:nvSpPr>
        <xdr:cNvPr id="14" name="Line 10"/>
        <xdr:cNvSpPr>
          <a:spLocks noChangeShapeType="1"/>
        </xdr:cNvSpPr>
      </xdr:nvSpPr>
      <xdr:spPr>
        <a:xfrm flipH="1">
          <a:off x="7925435" y="10142220"/>
          <a:ext cx="553085" cy="0"/>
        </a:xfrm>
        <a:prstGeom prst="line">
          <a:avLst/>
        </a:prstGeom>
        <a:noFill/>
        <a:ln w="9525">
          <a:solidFill>
            <a:srgbClr val="000000"/>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13</xdr:col>
      <xdr:colOff>666750</xdr:colOff>
      <xdr:row>52</xdr:row>
      <xdr:rowOff>9525</xdr:rowOff>
    </xdr:from>
    <xdr:to xmlns:xdr="http://schemas.openxmlformats.org/drawingml/2006/spreadsheetDrawing">
      <xdr:col>14</xdr:col>
      <xdr:colOff>285750</xdr:colOff>
      <xdr:row>52</xdr:row>
      <xdr:rowOff>152400</xdr:rowOff>
    </xdr:to>
    <xdr:sp macro="" textlink="">
      <xdr:nvSpPr>
        <xdr:cNvPr id="8847" name="Line 8"/>
        <xdr:cNvSpPr>
          <a:spLocks noChangeShapeType="1"/>
        </xdr:cNvSpPr>
      </xdr:nvSpPr>
      <xdr:spPr>
        <a:xfrm flipV="1">
          <a:off x="7974965" y="11675745"/>
          <a:ext cx="295910" cy="142875"/>
        </a:xfrm>
        <a:prstGeom prst="line">
          <a:avLst/>
        </a:prstGeom>
        <a:noFill/>
        <a:ln w="9525">
          <a:solidFill>
            <a:srgbClr val="000000"/>
          </a:solidFill>
          <a:round/>
          <a:headEnd/>
          <a:tailEnd/>
        </a:ln>
      </xdr:spPr>
    </xdr:sp>
    <xdr:clientData/>
  </xdr:twoCellAnchor>
  <xdr:twoCellAnchor>
    <xdr:from xmlns:xdr="http://schemas.openxmlformats.org/drawingml/2006/spreadsheetDrawing">
      <xdr:col>14</xdr:col>
      <xdr:colOff>285750</xdr:colOff>
      <xdr:row>29</xdr:row>
      <xdr:rowOff>76200</xdr:rowOff>
    </xdr:from>
    <xdr:to xmlns:xdr="http://schemas.openxmlformats.org/drawingml/2006/spreadsheetDrawing">
      <xdr:col>14</xdr:col>
      <xdr:colOff>285750</xdr:colOff>
      <xdr:row>52</xdr:row>
      <xdr:rowOff>9525</xdr:rowOff>
    </xdr:to>
    <xdr:sp macro="" textlink="">
      <xdr:nvSpPr>
        <xdr:cNvPr id="8848" name="Line 9"/>
        <xdr:cNvSpPr>
          <a:spLocks noChangeShapeType="1"/>
        </xdr:cNvSpPr>
      </xdr:nvSpPr>
      <xdr:spPr>
        <a:xfrm flipV="1">
          <a:off x="8270875" y="6564630"/>
          <a:ext cx="0" cy="5111115"/>
        </a:xfrm>
        <a:prstGeom prst="line">
          <a:avLst/>
        </a:prstGeom>
        <a:noFill/>
        <a:ln w="9525">
          <a:solidFill>
            <a:srgbClr val="000000"/>
          </a:solidFill>
          <a:round/>
          <a:headEnd/>
          <a:tailEnd/>
        </a:ln>
      </xdr:spPr>
    </xdr:sp>
    <xdr:clientData/>
  </xdr:twoCellAnchor>
  <xdr:twoCellAnchor>
    <xdr:from xmlns:xdr="http://schemas.openxmlformats.org/drawingml/2006/spreadsheetDrawing">
      <xdr:col>14</xdr:col>
      <xdr:colOff>19050</xdr:colOff>
      <xdr:row>29</xdr:row>
      <xdr:rowOff>76200</xdr:rowOff>
    </xdr:from>
    <xdr:to xmlns:xdr="http://schemas.openxmlformats.org/drawingml/2006/spreadsheetDrawing">
      <xdr:col>14</xdr:col>
      <xdr:colOff>285750</xdr:colOff>
      <xdr:row>29</xdr:row>
      <xdr:rowOff>76200</xdr:rowOff>
    </xdr:to>
    <xdr:sp macro="" textlink="">
      <xdr:nvSpPr>
        <xdr:cNvPr id="8849" name="Line 10"/>
        <xdr:cNvSpPr>
          <a:spLocks noChangeShapeType="1"/>
        </xdr:cNvSpPr>
      </xdr:nvSpPr>
      <xdr:spPr>
        <a:xfrm flipH="1">
          <a:off x="8004175" y="6564630"/>
          <a:ext cx="26670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7</xdr:col>
      <xdr:colOff>666750</xdr:colOff>
      <xdr:row>52</xdr:row>
      <xdr:rowOff>57150</xdr:rowOff>
    </xdr:from>
    <xdr:to xmlns:xdr="http://schemas.openxmlformats.org/drawingml/2006/spreadsheetDrawing">
      <xdr:col>8</xdr:col>
      <xdr:colOff>171450</xdr:colOff>
      <xdr:row>52</xdr:row>
      <xdr:rowOff>161925</xdr:rowOff>
    </xdr:to>
    <xdr:sp macro="" textlink="">
      <xdr:nvSpPr>
        <xdr:cNvPr id="8850" name="Line 11"/>
        <xdr:cNvSpPr>
          <a:spLocks noChangeShapeType="1"/>
        </xdr:cNvSpPr>
      </xdr:nvSpPr>
      <xdr:spPr>
        <a:xfrm flipV="1">
          <a:off x="4201795" y="11723370"/>
          <a:ext cx="181610" cy="104775"/>
        </a:xfrm>
        <a:prstGeom prst="line">
          <a:avLst/>
        </a:prstGeom>
        <a:noFill/>
        <a:ln w="9525">
          <a:solidFill>
            <a:srgbClr val="000000"/>
          </a:solidFill>
          <a:round/>
          <a:headEnd/>
          <a:tailEnd/>
        </a:ln>
      </xdr:spPr>
    </xdr:sp>
    <xdr:clientData/>
  </xdr:twoCellAnchor>
  <xdr:twoCellAnchor>
    <xdr:from xmlns:xdr="http://schemas.openxmlformats.org/drawingml/2006/spreadsheetDrawing">
      <xdr:col>8</xdr:col>
      <xdr:colOff>171450</xdr:colOff>
      <xdr:row>32</xdr:row>
      <xdr:rowOff>123825</xdr:rowOff>
    </xdr:from>
    <xdr:to xmlns:xdr="http://schemas.openxmlformats.org/drawingml/2006/spreadsheetDrawing">
      <xdr:col>8</xdr:col>
      <xdr:colOff>171450</xdr:colOff>
      <xdr:row>52</xdr:row>
      <xdr:rowOff>57150</xdr:rowOff>
    </xdr:to>
    <xdr:sp macro="" textlink="">
      <xdr:nvSpPr>
        <xdr:cNvPr id="8851" name="Line 12"/>
        <xdr:cNvSpPr>
          <a:spLocks noChangeShapeType="1"/>
        </xdr:cNvSpPr>
      </xdr:nvSpPr>
      <xdr:spPr>
        <a:xfrm flipV="1">
          <a:off x="4383405" y="7320915"/>
          <a:ext cx="0" cy="4402455"/>
        </a:xfrm>
        <a:prstGeom prst="line">
          <a:avLst/>
        </a:prstGeom>
        <a:noFill/>
        <a:ln w="9525">
          <a:solidFill>
            <a:srgbClr val="000000"/>
          </a:solidFill>
          <a:round/>
          <a:headEnd/>
          <a:tailEnd/>
        </a:ln>
      </xdr:spPr>
    </xdr:sp>
    <xdr:clientData/>
  </xdr:twoCellAnchor>
  <xdr:twoCellAnchor>
    <xdr:from xmlns:xdr="http://schemas.openxmlformats.org/drawingml/2006/spreadsheetDrawing">
      <xdr:col>7</xdr:col>
      <xdr:colOff>581025</xdr:colOff>
      <xdr:row>32</xdr:row>
      <xdr:rowOff>9525</xdr:rowOff>
    </xdr:from>
    <xdr:to xmlns:xdr="http://schemas.openxmlformats.org/drawingml/2006/spreadsheetDrawing">
      <xdr:col>8</xdr:col>
      <xdr:colOff>180975</xdr:colOff>
      <xdr:row>32</xdr:row>
      <xdr:rowOff>123825</xdr:rowOff>
    </xdr:to>
    <xdr:sp macro="" textlink="">
      <xdr:nvSpPr>
        <xdr:cNvPr id="8852" name="Line 13"/>
        <xdr:cNvSpPr>
          <a:spLocks noChangeShapeType="1"/>
        </xdr:cNvSpPr>
      </xdr:nvSpPr>
      <xdr:spPr>
        <a:xfrm flipH="1" flipV="1">
          <a:off x="4116070" y="7206615"/>
          <a:ext cx="276860" cy="114300"/>
        </a:xfrm>
        <a:prstGeom prst="line">
          <a:avLst/>
        </a:prstGeom>
        <a:noFill/>
        <a:ln w="9525">
          <a:solidFill>
            <a:srgbClr val="000000"/>
          </a:solidFill>
          <a:round/>
          <a:headEnd/>
          <a:tailEnd/>
        </a:ln>
      </xdr:spPr>
    </xdr:sp>
    <xdr:clientData/>
  </xdr:twoCellAnchor>
  <xdr:twoCellAnchor>
    <xdr:from xmlns:xdr="http://schemas.openxmlformats.org/drawingml/2006/spreadsheetDrawing">
      <xdr:col>7</xdr:col>
      <xdr:colOff>581025</xdr:colOff>
      <xdr:row>28</xdr:row>
      <xdr:rowOff>19050</xdr:rowOff>
    </xdr:from>
    <xdr:to xmlns:xdr="http://schemas.openxmlformats.org/drawingml/2006/spreadsheetDrawing">
      <xdr:col>7</xdr:col>
      <xdr:colOff>581025</xdr:colOff>
      <xdr:row>32</xdr:row>
      <xdr:rowOff>9525</xdr:rowOff>
    </xdr:to>
    <xdr:sp macro="" textlink="">
      <xdr:nvSpPr>
        <xdr:cNvPr id="8853" name="Line 14"/>
        <xdr:cNvSpPr>
          <a:spLocks noChangeShapeType="1"/>
        </xdr:cNvSpPr>
      </xdr:nvSpPr>
      <xdr:spPr>
        <a:xfrm flipV="1">
          <a:off x="4116070" y="6252210"/>
          <a:ext cx="0" cy="954405"/>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14</xdr:col>
      <xdr:colOff>542925</xdr:colOff>
      <xdr:row>45</xdr:row>
      <xdr:rowOff>209550</xdr:rowOff>
    </xdr:from>
    <xdr:to xmlns:xdr="http://schemas.openxmlformats.org/drawingml/2006/spreadsheetDrawing">
      <xdr:col>14</xdr:col>
      <xdr:colOff>542925</xdr:colOff>
      <xdr:row>53</xdr:row>
      <xdr:rowOff>104775</xdr:rowOff>
    </xdr:to>
    <xdr:sp macro="" textlink="">
      <xdr:nvSpPr>
        <xdr:cNvPr id="8854" name="Line 9"/>
        <xdr:cNvSpPr>
          <a:spLocks noChangeShapeType="1"/>
        </xdr:cNvSpPr>
      </xdr:nvSpPr>
      <xdr:spPr>
        <a:xfrm flipH="1" flipV="1">
          <a:off x="8528050" y="10142220"/>
          <a:ext cx="0" cy="1876425"/>
        </a:xfrm>
        <a:prstGeom prst="line">
          <a:avLst/>
        </a:prstGeom>
        <a:noFill/>
        <a:ln w="9525">
          <a:solidFill>
            <a:srgbClr val="000000"/>
          </a:solidFill>
          <a:round/>
          <a:headEnd/>
          <a:tailEnd/>
        </a:ln>
      </xdr:spPr>
    </xdr:sp>
    <xdr:clientData/>
  </xdr:twoCellAnchor>
  <xdr:twoCellAnchor>
    <xdr:from xmlns:xdr="http://schemas.openxmlformats.org/drawingml/2006/spreadsheetDrawing">
      <xdr:col>13</xdr:col>
      <xdr:colOff>666750</xdr:colOff>
      <xdr:row>45</xdr:row>
      <xdr:rowOff>209550</xdr:rowOff>
    </xdr:from>
    <xdr:to xmlns:xdr="http://schemas.openxmlformats.org/drawingml/2006/spreadsheetDrawing">
      <xdr:col>14</xdr:col>
      <xdr:colOff>542925</xdr:colOff>
      <xdr:row>45</xdr:row>
      <xdr:rowOff>209550</xdr:rowOff>
    </xdr:to>
    <xdr:sp macro="" textlink="">
      <xdr:nvSpPr>
        <xdr:cNvPr id="8855" name="Line 10"/>
        <xdr:cNvSpPr>
          <a:spLocks noChangeShapeType="1"/>
        </xdr:cNvSpPr>
      </xdr:nvSpPr>
      <xdr:spPr>
        <a:xfrm flipH="1">
          <a:off x="7974965" y="10142220"/>
          <a:ext cx="553085"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14</xdr:col>
      <xdr:colOff>552450</xdr:colOff>
      <xdr:row>53</xdr:row>
      <xdr:rowOff>104775</xdr:rowOff>
    </xdr:from>
    <xdr:to xmlns:xdr="http://schemas.openxmlformats.org/drawingml/2006/spreadsheetDrawing">
      <xdr:col>18</xdr:col>
      <xdr:colOff>342900</xdr:colOff>
      <xdr:row>53</xdr:row>
      <xdr:rowOff>104775</xdr:rowOff>
    </xdr:to>
    <xdr:sp macro="" textlink="">
      <xdr:nvSpPr>
        <xdr:cNvPr id="8856" name="Line 9"/>
        <xdr:cNvSpPr>
          <a:spLocks noChangeShapeType="1"/>
        </xdr:cNvSpPr>
      </xdr:nvSpPr>
      <xdr:spPr>
        <a:xfrm flipH="1" flipV="1">
          <a:off x="8537575" y="12018645"/>
          <a:ext cx="297243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18</xdr:col>
      <xdr:colOff>333375</xdr:colOff>
      <xdr:row>53</xdr:row>
      <xdr:rowOff>10160</xdr:rowOff>
    </xdr:from>
    <xdr:to xmlns:xdr="http://schemas.openxmlformats.org/drawingml/2006/spreadsheetDrawing">
      <xdr:col>19</xdr:col>
      <xdr:colOff>0</xdr:colOff>
      <xdr:row>53</xdr:row>
      <xdr:rowOff>104775</xdr:rowOff>
    </xdr:to>
    <xdr:sp macro="" textlink="">
      <xdr:nvSpPr>
        <xdr:cNvPr id="8857" name="Line 8"/>
        <xdr:cNvSpPr>
          <a:spLocks noChangeShapeType="1"/>
        </xdr:cNvSpPr>
      </xdr:nvSpPr>
      <xdr:spPr>
        <a:xfrm flipV="1">
          <a:off x="11500485" y="11924030"/>
          <a:ext cx="487680" cy="94615"/>
        </a:xfrm>
        <a:prstGeom prst="line">
          <a:avLst/>
        </a:prstGeom>
        <a:noFill/>
        <a:ln w="9525">
          <a:solidFill>
            <a:srgbClr val="000000"/>
          </a:solidFill>
          <a:round/>
          <a:headEnd/>
          <a:tailEnd/>
        </a:ln>
      </xdr:spPr>
    </xdr:sp>
    <xdr:clientData/>
  </xdr:twoCellAnchor>
  <xdr:twoCellAnchor>
    <xdr:from xmlns:xdr="http://schemas.openxmlformats.org/drawingml/2006/spreadsheetDrawing">
      <xdr:col>13</xdr:col>
      <xdr:colOff>666750</xdr:colOff>
      <xdr:row>45</xdr:row>
      <xdr:rowOff>209550</xdr:rowOff>
    </xdr:from>
    <xdr:to xmlns:xdr="http://schemas.openxmlformats.org/drawingml/2006/spreadsheetDrawing">
      <xdr:col>14</xdr:col>
      <xdr:colOff>542925</xdr:colOff>
      <xdr:row>45</xdr:row>
      <xdr:rowOff>209550</xdr:rowOff>
    </xdr:to>
    <xdr:sp macro="" textlink="">
      <xdr:nvSpPr>
        <xdr:cNvPr id="13" name="Line 10"/>
        <xdr:cNvSpPr>
          <a:spLocks noChangeShapeType="1"/>
        </xdr:cNvSpPr>
      </xdr:nvSpPr>
      <xdr:spPr>
        <a:xfrm flipH="1">
          <a:off x="7974965" y="10142220"/>
          <a:ext cx="553085" cy="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99"/>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99"/>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Q63"/>
  <sheetViews>
    <sheetView showGridLines="0" view="pageBreakPreview" topLeftCell="A37" zoomScale="85" zoomScaleNormal="55" zoomScaleSheetLayoutView="85" workbookViewId="0">
      <selection activeCell="M49" sqref="M49:N50"/>
    </sheetView>
  </sheetViews>
  <sheetFormatPr defaultColWidth="8.88671875" defaultRowHeight="15"/>
  <cols>
    <col min="1" max="1" width="3.21875" style="1" customWidth="1"/>
    <col min="2" max="2" width="2.44140625" style="1" customWidth="1"/>
    <col min="3" max="3" width="3.6640625" style="1" customWidth="1"/>
    <col min="4" max="8" width="8.88671875" style="1"/>
    <col min="9" max="9" width="3.6640625" style="1" customWidth="1"/>
    <col min="10" max="14" width="8.88671875" style="1"/>
    <col min="15" max="15" width="9.44140625" style="1" customWidth="1"/>
    <col min="16" max="18" width="10.77734375" style="1" customWidth="1"/>
    <col min="19" max="20" width="8.88671875" style="1"/>
    <col min="21" max="21" width="4.6640625" style="1" customWidth="1"/>
    <col min="22" max="27" width="8.88671875" style="1"/>
    <col min="28" max="28" width="4.6640625" style="1" customWidth="1"/>
    <col min="29" max="29" width="23.77734375" style="1" bestFit="1" customWidth="1"/>
    <col min="30" max="30" width="19" style="2" bestFit="1" customWidth="1"/>
    <col min="31" max="31" width="17.44140625" style="1" bestFit="1" customWidth="1"/>
    <col min="32" max="32" width="21" style="1" bestFit="1" customWidth="1"/>
    <col min="33" max="33" width="15" style="1" bestFit="1" customWidth="1"/>
    <col min="34" max="34" width="11.88671875" style="1" bestFit="1" customWidth="1"/>
    <col min="35" max="16384" width="8.88671875" style="1"/>
  </cols>
  <sheetData>
    <row r="1" spans="1:32" ht="13.2" customHeight="1">
      <c r="A1" s="3"/>
      <c r="B1" s="5"/>
      <c r="C1" s="9" t="s">
        <v>160</v>
      </c>
      <c r="D1" s="9"/>
      <c r="E1" s="9"/>
      <c r="F1" s="9"/>
      <c r="G1" s="9"/>
      <c r="H1" s="9"/>
      <c r="I1" s="9"/>
      <c r="J1" s="9"/>
      <c r="K1" s="9"/>
      <c r="L1" s="9"/>
      <c r="M1" s="9"/>
      <c r="N1" s="9"/>
      <c r="O1" s="9"/>
      <c r="P1" s="9"/>
      <c r="Q1" s="9"/>
      <c r="R1" s="9"/>
      <c r="S1" s="9"/>
      <c r="T1" s="9"/>
      <c r="U1" s="9"/>
      <c r="V1" s="9"/>
      <c r="W1" s="9"/>
      <c r="X1" s="9"/>
      <c r="Y1" s="9"/>
      <c r="Z1" s="9"/>
      <c r="AA1" s="9"/>
      <c r="AB1" s="9"/>
    </row>
    <row r="2" spans="1:32" ht="13.2" customHeight="1">
      <c r="A2" s="3"/>
      <c r="B2" s="5"/>
      <c r="C2" s="9"/>
      <c r="D2" s="9"/>
      <c r="E2" s="9"/>
      <c r="F2" s="9"/>
      <c r="G2" s="9"/>
      <c r="H2" s="9"/>
      <c r="I2" s="9"/>
      <c r="J2" s="9"/>
      <c r="K2" s="9"/>
      <c r="L2" s="9"/>
      <c r="M2" s="9"/>
      <c r="N2" s="9"/>
      <c r="O2" s="9"/>
      <c r="P2" s="9"/>
      <c r="Q2" s="9"/>
      <c r="R2" s="9"/>
      <c r="S2" s="9"/>
      <c r="T2" s="9"/>
      <c r="U2" s="9"/>
      <c r="V2" s="9"/>
      <c r="W2" s="9"/>
      <c r="X2" s="9"/>
      <c r="Y2" s="9"/>
      <c r="Z2" s="9"/>
      <c r="AA2" s="9"/>
      <c r="AB2" s="9"/>
    </row>
    <row r="3" spans="1:32" ht="13.2" customHeight="1">
      <c r="A3" s="3"/>
      <c r="B3" s="5"/>
      <c r="C3" s="9"/>
      <c r="D3" s="9"/>
      <c r="E3" s="9"/>
      <c r="F3" s="9"/>
      <c r="G3" s="9"/>
      <c r="H3" s="9"/>
      <c r="I3" s="9"/>
      <c r="J3" s="9"/>
      <c r="K3" s="9"/>
      <c r="L3" s="9"/>
      <c r="M3" s="9"/>
      <c r="N3" s="9"/>
      <c r="O3" s="9"/>
      <c r="P3" s="9"/>
      <c r="Q3" s="9"/>
      <c r="R3" s="9"/>
      <c r="S3" s="9"/>
      <c r="T3" s="9"/>
      <c r="U3" s="9"/>
      <c r="V3" s="9"/>
      <c r="W3" s="9"/>
      <c r="X3" s="9"/>
      <c r="Y3" s="9"/>
      <c r="Z3" s="9"/>
      <c r="AA3" s="9"/>
      <c r="AB3" s="9"/>
    </row>
    <row r="4" spans="1:32" ht="13.2" customHeight="1">
      <c r="A4" s="3"/>
      <c r="B4" s="5"/>
      <c r="C4" s="9"/>
      <c r="D4" s="9"/>
      <c r="E4" s="9"/>
      <c r="F4" s="9"/>
      <c r="G4" s="9"/>
      <c r="H4" s="9"/>
      <c r="I4" s="9"/>
      <c r="J4" s="9"/>
      <c r="K4" s="9"/>
      <c r="L4" s="9"/>
      <c r="M4" s="9"/>
      <c r="N4" s="9"/>
      <c r="O4" s="9"/>
      <c r="P4" s="9"/>
      <c r="Q4" s="9"/>
      <c r="R4" s="9"/>
      <c r="S4" s="9"/>
      <c r="T4" s="9"/>
      <c r="U4" s="9"/>
      <c r="V4" s="9"/>
      <c r="W4" s="9"/>
      <c r="X4" s="9"/>
      <c r="Y4" s="9"/>
      <c r="Z4" s="9"/>
      <c r="AA4" s="9"/>
      <c r="AB4" s="9"/>
    </row>
    <row r="5" spans="1:32" ht="15" customHeight="1">
      <c r="A5" s="3"/>
      <c r="B5" s="5"/>
      <c r="C5" s="9"/>
      <c r="D5" s="9"/>
      <c r="E5" s="9"/>
      <c r="F5" s="9"/>
      <c r="G5" s="9"/>
      <c r="H5" s="9"/>
      <c r="I5" s="9"/>
      <c r="J5" s="9"/>
      <c r="K5" s="9"/>
      <c r="L5" s="9"/>
      <c r="M5" s="9"/>
      <c r="N5" s="9"/>
      <c r="O5" s="9"/>
      <c r="P5" s="9"/>
      <c r="Q5" s="9"/>
      <c r="R5" s="9"/>
      <c r="S5" s="9"/>
      <c r="T5" s="9"/>
      <c r="U5" s="9"/>
      <c r="V5" s="9"/>
      <c r="W5" s="9"/>
      <c r="X5" s="9"/>
      <c r="Y5" s="9"/>
      <c r="Z5" s="9"/>
      <c r="AA5" s="9"/>
      <c r="AB5" s="9"/>
    </row>
    <row r="6" spans="1:32" ht="15" customHeight="1">
      <c r="A6" s="3"/>
      <c r="B6" s="6"/>
      <c r="C6" s="10" t="s">
        <v>106</v>
      </c>
      <c r="D6" s="10"/>
      <c r="E6" s="10"/>
      <c r="F6" s="10"/>
      <c r="G6" s="10"/>
      <c r="H6" s="10"/>
      <c r="I6" s="10"/>
      <c r="J6" s="10"/>
      <c r="K6" s="10"/>
      <c r="L6" s="10"/>
      <c r="M6" s="10"/>
      <c r="N6" s="10"/>
      <c r="O6" s="92"/>
      <c r="P6" s="92"/>
      <c r="Q6" s="92"/>
      <c r="R6" s="92"/>
      <c r="S6" s="92"/>
      <c r="T6" s="92"/>
      <c r="U6" s="92"/>
      <c r="V6" s="92"/>
      <c r="W6" s="92"/>
      <c r="X6" s="92"/>
      <c r="Y6" s="92"/>
      <c r="Z6" s="92"/>
      <c r="AA6" s="92"/>
      <c r="AB6" s="92"/>
      <c r="AC6" s="163" t="s">
        <v>147</v>
      </c>
      <c r="AD6" s="163"/>
      <c r="AE6" s="163"/>
      <c r="AF6" s="163"/>
    </row>
    <row r="7" spans="1:32" ht="19.5" customHeight="1">
      <c r="A7" s="3"/>
      <c r="B7" s="6"/>
      <c r="C7" s="10"/>
      <c r="D7" s="10"/>
      <c r="E7" s="10"/>
      <c r="F7" s="10"/>
      <c r="G7" s="10"/>
      <c r="H7" s="10"/>
      <c r="I7" s="10"/>
      <c r="J7" s="10"/>
      <c r="K7" s="10"/>
      <c r="L7" s="10"/>
      <c r="M7" s="10"/>
      <c r="N7" s="10"/>
      <c r="O7" s="93"/>
      <c r="P7" s="93"/>
      <c r="Q7" s="93"/>
      <c r="R7" s="93"/>
      <c r="S7" s="93"/>
      <c r="T7" s="93"/>
      <c r="U7" s="93"/>
      <c r="V7" s="93"/>
      <c r="W7" s="93"/>
      <c r="X7" s="93"/>
      <c r="Y7" s="93"/>
      <c r="Z7" s="93"/>
      <c r="AA7" s="93"/>
      <c r="AB7" s="93"/>
      <c r="AC7" s="163"/>
      <c r="AD7" s="163"/>
      <c r="AE7" s="163"/>
      <c r="AF7" s="163"/>
    </row>
    <row r="8" spans="1:32">
      <c r="A8" s="3"/>
      <c r="B8" s="6"/>
      <c r="C8" s="6"/>
      <c r="D8" s="6"/>
      <c r="E8" s="6"/>
      <c r="F8" s="6"/>
      <c r="G8" s="6"/>
      <c r="H8" s="6"/>
      <c r="I8" s="6"/>
      <c r="J8" s="6"/>
      <c r="K8" s="6"/>
      <c r="L8" s="6"/>
      <c r="M8" s="6"/>
      <c r="N8" s="6"/>
      <c r="O8" s="6"/>
      <c r="P8" s="6"/>
      <c r="Q8" s="6"/>
      <c r="R8" s="6"/>
      <c r="S8" s="6"/>
      <c r="T8" s="6"/>
      <c r="U8" s="6"/>
      <c r="V8" s="6"/>
      <c r="W8" s="6"/>
      <c r="X8" s="6"/>
      <c r="Y8" s="6"/>
      <c r="Z8" s="6"/>
      <c r="AA8" s="6"/>
      <c r="AB8" s="6"/>
      <c r="AC8" s="163"/>
      <c r="AD8" s="163"/>
      <c r="AE8" s="163"/>
      <c r="AF8" s="163"/>
    </row>
    <row r="9" spans="1:32">
      <c r="A9" s="3"/>
      <c r="B9" s="7"/>
      <c r="C9" s="11" t="s">
        <v>79</v>
      </c>
      <c r="D9" s="12"/>
      <c r="E9" s="12"/>
      <c r="F9" s="12"/>
      <c r="G9" s="12"/>
      <c r="H9" s="12"/>
      <c r="I9" s="12"/>
      <c r="J9" s="12"/>
      <c r="K9" s="12"/>
      <c r="L9" s="12"/>
      <c r="M9" s="12"/>
      <c r="N9" s="12"/>
      <c r="O9" s="6"/>
      <c r="P9" s="94" t="s">
        <v>148</v>
      </c>
      <c r="Q9" s="94"/>
      <c r="R9" s="94"/>
      <c r="S9" s="94"/>
      <c r="T9" s="94"/>
      <c r="U9" s="94"/>
      <c r="V9" s="94"/>
      <c r="W9" s="94"/>
      <c r="X9" s="94"/>
      <c r="Y9" s="94"/>
      <c r="Z9" s="94"/>
      <c r="AA9" s="94"/>
      <c r="AB9" s="6"/>
      <c r="AC9" s="163"/>
      <c r="AD9" s="163"/>
      <c r="AE9" s="163"/>
      <c r="AF9" s="163"/>
    </row>
    <row r="10" spans="1:32">
      <c r="A10" s="3"/>
      <c r="B10" s="7"/>
      <c r="C10" s="12"/>
      <c r="D10" s="12"/>
      <c r="E10" s="12"/>
      <c r="F10" s="12"/>
      <c r="G10" s="12"/>
      <c r="H10" s="12"/>
      <c r="I10" s="12"/>
      <c r="J10" s="12"/>
      <c r="K10" s="12"/>
      <c r="L10" s="12"/>
      <c r="M10" s="12"/>
      <c r="N10" s="12"/>
      <c r="O10" s="6"/>
      <c r="P10" s="94"/>
      <c r="Q10" s="94"/>
      <c r="R10" s="94"/>
      <c r="S10" s="94"/>
      <c r="T10" s="94"/>
      <c r="U10" s="94"/>
      <c r="V10" s="94"/>
      <c r="W10" s="94"/>
      <c r="X10" s="94"/>
      <c r="Y10" s="94"/>
      <c r="Z10" s="94"/>
      <c r="AA10" s="94"/>
      <c r="AB10" s="6"/>
    </row>
    <row r="11" spans="1:32" ht="13.2" customHeight="1">
      <c r="A11" s="3"/>
      <c r="B11" s="6"/>
      <c r="C11" s="13" t="s">
        <v>149</v>
      </c>
      <c r="D11" s="13"/>
      <c r="E11" s="13"/>
      <c r="F11" s="13"/>
      <c r="G11" s="13"/>
      <c r="H11" s="13"/>
      <c r="I11" s="13"/>
      <c r="J11" s="13"/>
      <c r="K11" s="13"/>
      <c r="L11" s="13"/>
      <c r="M11" s="13"/>
      <c r="N11" s="13"/>
      <c r="O11" s="6"/>
      <c r="P11" s="95" t="s">
        <v>153</v>
      </c>
      <c r="Q11" s="95"/>
      <c r="R11" s="95"/>
      <c r="S11" s="95"/>
      <c r="T11" s="125" t="s">
        <v>154</v>
      </c>
      <c r="U11" s="125"/>
      <c r="V11" s="125"/>
      <c r="W11" s="125"/>
      <c r="X11" s="145">
        <f>AD12</f>
        <v>3092</v>
      </c>
      <c r="Y11" s="151" t="s">
        <v>101</v>
      </c>
      <c r="Z11" s="157"/>
      <c r="AA11" s="25"/>
      <c r="AB11" s="6"/>
    </row>
    <row r="12" spans="1:32" ht="15.75" customHeight="1">
      <c r="A12" s="3"/>
      <c r="B12" s="6"/>
      <c r="C12" s="13"/>
      <c r="D12" s="13"/>
      <c r="E12" s="13"/>
      <c r="F12" s="13"/>
      <c r="G12" s="13"/>
      <c r="H12" s="13"/>
      <c r="I12" s="13"/>
      <c r="J12" s="13"/>
      <c r="K12" s="13"/>
      <c r="L12" s="13"/>
      <c r="M12" s="13"/>
      <c r="N12" s="13"/>
      <c r="O12" s="6"/>
      <c r="P12" s="95"/>
      <c r="Q12" s="95"/>
      <c r="R12" s="95"/>
      <c r="S12" s="95"/>
      <c r="T12" s="125"/>
      <c r="U12" s="125"/>
      <c r="V12" s="125"/>
      <c r="W12" s="125"/>
      <c r="X12" s="125"/>
      <c r="Y12" s="151"/>
      <c r="Z12" s="157"/>
      <c r="AA12" s="25"/>
      <c r="AB12" s="6"/>
      <c r="AC12" s="2" t="s">
        <v>46</v>
      </c>
      <c r="AD12" s="164">
        <v>3092</v>
      </c>
      <c r="AE12" s="1" t="s">
        <v>55</v>
      </c>
      <c r="AF12" s="165" t="e">
        <f>#REF!</f>
        <v>#REF!</v>
      </c>
    </row>
    <row r="13" spans="1:32" ht="15.75" customHeight="1">
      <c r="A13" s="3"/>
      <c r="B13" s="6"/>
      <c r="C13" s="13"/>
      <c r="D13" s="13"/>
      <c r="E13" s="13"/>
      <c r="F13" s="13"/>
      <c r="G13" s="13"/>
      <c r="H13" s="13"/>
      <c r="I13" s="13"/>
      <c r="J13" s="13"/>
      <c r="K13" s="13"/>
      <c r="L13" s="13"/>
      <c r="M13" s="13"/>
      <c r="N13" s="13"/>
      <c r="O13" s="6"/>
      <c r="P13" s="25" t="s">
        <v>95</v>
      </c>
      <c r="Q13" s="110" t="e">
        <f>IF(AD13=0,0,TEXT(INT(AD13/10^8),"#億;;")&amp;TEXT(MOD(AD13,10^8)/10^4,"[&gt;=1000]#,##0万円;[&gt;0]#万円;円"))</f>
        <v>#REF!</v>
      </c>
      <c r="R13" s="117" t="s">
        <v>127</v>
      </c>
      <c r="S13" s="110" t="e">
        <f>IF(AD14=0,0,TEXT(INT(AD14/10^8),"#億;;")&amp;TEXT(MOD(AD14,10^8)/10^4,"[&gt;=1000]#,##0万円;[&gt;0]#万円;円"))</f>
        <v>#REF!</v>
      </c>
      <c r="T13" s="25"/>
      <c r="U13" s="25"/>
      <c r="V13" s="25"/>
      <c r="W13" s="25"/>
      <c r="X13" s="25"/>
      <c r="Y13" s="25"/>
      <c r="Z13" s="25"/>
      <c r="AA13" s="25"/>
      <c r="AB13" s="6"/>
      <c r="AC13" s="1" t="s">
        <v>23</v>
      </c>
      <c r="AD13" s="2" t="e">
        <f>AD25/AD12</f>
        <v>#REF!</v>
      </c>
      <c r="AE13" s="1" t="s">
        <v>118</v>
      </c>
      <c r="AF13" s="2" t="e">
        <f>#REF!</f>
        <v>#REF!</v>
      </c>
    </row>
    <row r="14" spans="1:32" ht="15.75" customHeight="1">
      <c r="A14" s="3"/>
      <c r="B14" s="6"/>
      <c r="C14" s="13"/>
      <c r="D14" s="13"/>
      <c r="E14" s="13"/>
      <c r="F14" s="13"/>
      <c r="G14" s="13"/>
      <c r="H14" s="13"/>
      <c r="I14" s="13"/>
      <c r="J14" s="13"/>
      <c r="K14" s="13"/>
      <c r="L14" s="13"/>
      <c r="M14" s="13"/>
      <c r="N14" s="13"/>
      <c r="O14" s="6"/>
      <c r="P14" s="95" t="s">
        <v>91</v>
      </c>
      <c r="Q14" s="95"/>
      <c r="R14" s="95"/>
      <c r="S14" s="95"/>
      <c r="T14" s="95"/>
      <c r="U14" s="95"/>
      <c r="V14" s="131" t="e">
        <f>AD15</f>
        <v>#REF!</v>
      </c>
      <c r="W14" s="131"/>
      <c r="X14" s="25"/>
      <c r="Y14" s="25"/>
      <c r="Z14" s="25"/>
      <c r="AA14" s="25"/>
      <c r="AB14" s="6"/>
      <c r="AC14" s="1" t="s">
        <v>49</v>
      </c>
      <c r="AD14" s="2" t="e">
        <f>AD31/AD12</f>
        <v>#REF!</v>
      </c>
      <c r="AE14" s="1" t="s">
        <v>119</v>
      </c>
      <c r="AF14" s="2" t="e">
        <f>#REF!</f>
        <v>#REF!</v>
      </c>
    </row>
    <row r="15" spans="1:32" ht="15.75" customHeight="1">
      <c r="A15" s="3"/>
      <c r="B15" s="6"/>
      <c r="D15" s="31"/>
      <c r="O15" s="6"/>
      <c r="P15" s="95"/>
      <c r="Q15" s="95"/>
      <c r="R15" s="95"/>
      <c r="S15" s="95"/>
      <c r="T15" s="95"/>
      <c r="U15" s="95"/>
      <c r="V15" s="131"/>
      <c r="W15" s="131"/>
      <c r="X15" s="25"/>
      <c r="Y15" s="25"/>
      <c r="Z15" s="25"/>
      <c r="AA15" s="25"/>
      <c r="AB15" s="6"/>
      <c r="AC15" s="1" t="s">
        <v>51</v>
      </c>
      <c r="AD15" s="165" t="e">
        <f>AD32/AD33</f>
        <v>#REF!</v>
      </c>
    </row>
    <row r="16" spans="1:32" ht="15.75" customHeight="1">
      <c r="A16" s="3"/>
      <c r="B16" s="6"/>
      <c r="O16" s="6"/>
      <c r="P16" s="1" t="s">
        <v>143</v>
      </c>
      <c r="W16" s="25"/>
      <c r="X16" s="25"/>
      <c r="Y16" s="25"/>
      <c r="Z16" s="25"/>
      <c r="AA16" s="25"/>
      <c r="AB16" s="6"/>
      <c r="AC16" s="1" t="s">
        <v>53</v>
      </c>
      <c r="AD16" s="165" t="e">
        <f>AD31/AD32</f>
        <v>#REF!</v>
      </c>
    </row>
    <row r="17" spans="1:43" ht="19.5" customHeight="1">
      <c r="A17" s="3"/>
      <c r="B17" s="6"/>
      <c r="C17" s="14" t="s">
        <v>0</v>
      </c>
      <c r="D17" s="32"/>
      <c r="E17" s="32"/>
      <c r="F17" s="32"/>
      <c r="G17" s="32"/>
      <c r="H17" s="59"/>
      <c r="I17" s="14" t="s">
        <v>6</v>
      </c>
      <c r="J17" s="32"/>
      <c r="K17" s="32"/>
      <c r="L17" s="32"/>
      <c r="M17" s="32"/>
      <c r="N17" s="59"/>
      <c r="O17" s="6"/>
      <c r="P17" s="95" t="s">
        <v>155</v>
      </c>
      <c r="Q17" s="95"/>
      <c r="R17" s="95"/>
      <c r="S17" s="95"/>
      <c r="T17" s="95"/>
      <c r="U17" s="95"/>
      <c r="V17" s="131" t="e">
        <f>AF12</f>
        <v>#REF!</v>
      </c>
      <c r="W17" s="131"/>
      <c r="X17" s="25"/>
      <c r="Y17" s="25"/>
      <c r="Z17" s="25"/>
      <c r="AA17" s="25"/>
      <c r="AB17" s="6"/>
      <c r="AC17" s="1" t="s">
        <v>36</v>
      </c>
      <c r="AD17" s="2" t="s">
        <v>47</v>
      </c>
    </row>
    <row r="18" spans="1:43" ht="19.5" customHeight="1">
      <c r="A18" s="3"/>
      <c r="B18" s="6"/>
      <c r="C18" s="15"/>
      <c r="D18" s="33"/>
      <c r="E18" s="33"/>
      <c r="F18" s="33"/>
      <c r="G18" s="33"/>
      <c r="H18" s="60"/>
      <c r="I18" s="15"/>
      <c r="J18" s="33"/>
      <c r="K18" s="33"/>
      <c r="L18" s="33"/>
      <c r="M18" s="33"/>
      <c r="N18" s="60"/>
      <c r="O18" s="6"/>
      <c r="P18" s="95"/>
      <c r="Q18" s="95"/>
      <c r="R18" s="95"/>
      <c r="S18" s="95"/>
      <c r="T18" s="95"/>
      <c r="U18" s="95"/>
      <c r="V18" s="131"/>
      <c r="W18" s="131"/>
      <c r="X18" s="25"/>
      <c r="Y18" s="25"/>
      <c r="Z18" s="25"/>
      <c r="AA18" s="25"/>
      <c r="AB18" s="6"/>
    </row>
    <row r="19" spans="1:43" ht="20.100000000000001" customHeight="1">
      <c r="A19" s="3"/>
      <c r="B19" s="6"/>
      <c r="C19" s="16" t="s">
        <v>75</v>
      </c>
      <c r="D19" s="34" t="s">
        <v>27</v>
      </c>
      <c r="E19" s="34"/>
      <c r="F19" s="34"/>
      <c r="G19" s="53" t="e">
        <f>IF(AD19=0,0,TEXT(INT(AD19/10^8),"#億;;")&amp;TEXT(MOD(AD19,10^8)/10^4,"[&gt;=1000]#,##0万円;[&gt;0]#万円;円"))</f>
        <v>#REF!</v>
      </c>
      <c r="H19" s="53"/>
      <c r="I19" s="19" t="s">
        <v>10</v>
      </c>
      <c r="J19" s="21" t="s">
        <v>81</v>
      </c>
      <c r="K19" s="21"/>
      <c r="L19" s="21"/>
      <c r="M19" s="53" t="e">
        <f>IF(AD26=0,0,TEXT(INT(AD26/10^8),"#億;;")&amp;TEXT(MOD(AD26,10^8)/10^4,"[&gt;=1000]#,##0万円;[&gt;0]#万円;円"))</f>
        <v>#REF!</v>
      </c>
      <c r="N19" s="53"/>
      <c r="O19" s="6"/>
      <c r="P19" s="1" t="s">
        <v>156</v>
      </c>
      <c r="W19" s="25"/>
      <c r="X19" s="25"/>
      <c r="Y19" s="25"/>
      <c r="Z19" s="25"/>
      <c r="AA19" s="25"/>
      <c r="AB19" s="6"/>
      <c r="AC19" s="1" t="s">
        <v>2</v>
      </c>
      <c r="AD19" s="164" t="e">
        <f>#REF!</f>
        <v>#REF!</v>
      </c>
      <c r="AF19" s="111"/>
      <c r="AG19" s="111"/>
      <c r="AH19" s="111"/>
      <c r="AI19" s="111"/>
      <c r="AJ19" s="111"/>
      <c r="AK19" s="111"/>
      <c r="AL19" s="111"/>
      <c r="AM19" s="111"/>
      <c r="AN19" s="111"/>
      <c r="AO19" s="111"/>
      <c r="AP19" s="111"/>
      <c r="AQ19" s="111"/>
    </row>
    <row r="20" spans="1:43" ht="20.100000000000001" customHeight="1">
      <c r="A20" s="3"/>
      <c r="B20" s="6"/>
      <c r="C20" s="17"/>
      <c r="D20" s="35" t="s">
        <v>110</v>
      </c>
      <c r="E20" s="35"/>
      <c r="F20" s="35"/>
      <c r="G20" s="53"/>
      <c r="H20" s="53"/>
      <c r="I20" s="19"/>
      <c r="J20" s="21"/>
      <c r="K20" s="21"/>
      <c r="L20" s="21"/>
      <c r="M20" s="53"/>
      <c r="N20" s="53"/>
      <c r="O20" s="6"/>
      <c r="P20" s="1" t="s">
        <v>103</v>
      </c>
      <c r="Q20" s="1"/>
      <c r="R20" s="1"/>
      <c r="S20" s="1"/>
      <c r="T20" s="110" t="e">
        <f>IF(AF13=0,0,TEXT(INT(AF13/10^8),"#億;;")&amp;TEXT(MOD(AF13,10^8)/10^4,"[&gt;=1000]#,##0万円;[&gt;0]#万円;円"))</f>
        <v>#REF!</v>
      </c>
      <c r="U20" s="110"/>
      <c r="V20" s="110"/>
      <c r="W20" s="141" t="s">
        <v>157</v>
      </c>
      <c r="X20" s="141"/>
      <c r="Y20" s="152" t="e">
        <f>IF(AF14=0,0,TEXT(INT(AF14/10^8),"#億;;")&amp;TEXT(MOD(AF14,10^8)/10^4,"[&gt;=1000]#,##0万円;[&gt;0]#万円;円"))</f>
        <v>#REF!</v>
      </c>
      <c r="Z20" s="152"/>
      <c r="AA20" s="111"/>
      <c r="AB20" s="6"/>
      <c r="AC20" s="1" t="s">
        <v>92</v>
      </c>
      <c r="AD20" s="164" t="e">
        <f>#REF!</f>
        <v>#REF!</v>
      </c>
      <c r="AF20" s="111"/>
      <c r="AG20" s="111"/>
      <c r="AH20" s="111"/>
      <c r="AI20" s="111"/>
      <c r="AJ20" s="111"/>
      <c r="AK20" s="111"/>
      <c r="AL20" s="111"/>
      <c r="AM20" s="111"/>
      <c r="AN20" s="111"/>
      <c r="AO20" s="111"/>
      <c r="AP20" s="111"/>
      <c r="AQ20" s="111"/>
    </row>
    <row r="21" spans="1:43" ht="19.5" customHeight="1">
      <c r="A21" s="3"/>
      <c r="B21" s="6"/>
      <c r="C21" s="17"/>
      <c r="D21" s="36"/>
      <c r="E21" s="36"/>
      <c r="F21" s="36"/>
      <c r="G21" s="53"/>
      <c r="H21" s="53"/>
      <c r="I21" s="19"/>
      <c r="J21" s="21" t="s">
        <v>43</v>
      </c>
      <c r="K21" s="21"/>
      <c r="L21" s="21"/>
      <c r="M21" s="53" t="e">
        <f>IF(AD27=0,0,TEXT(INT(AD27/10^8),"#億;;")&amp;TEXT(MOD(AD27,10^8)/10^4,"[&gt;=1000]#,##0万円;[&gt;0]#万円;円"))</f>
        <v>#REF!</v>
      </c>
      <c r="N21" s="53"/>
      <c r="O21" s="6"/>
      <c r="P21" s="95" t="s">
        <v>45</v>
      </c>
      <c r="Q21" s="95"/>
      <c r="R21" s="95"/>
      <c r="S21" s="95"/>
      <c r="T21" s="95"/>
      <c r="U21" s="95"/>
      <c r="V21" s="131" t="e">
        <f>AD16</f>
        <v>#REF!</v>
      </c>
      <c r="W21" s="131"/>
      <c r="X21" s="111"/>
      <c r="Y21" s="111"/>
      <c r="Z21" s="111"/>
      <c r="AA21" s="111"/>
      <c r="AB21" s="6"/>
      <c r="AC21" s="1" t="s">
        <v>115</v>
      </c>
      <c r="AD21" s="164" t="e">
        <f>SUM(#REF!)+#REF!</f>
        <v>#REF!</v>
      </c>
      <c r="AF21" s="111"/>
      <c r="AG21" s="111"/>
      <c r="AH21" s="111"/>
      <c r="AI21" s="111"/>
      <c r="AJ21" s="111"/>
      <c r="AK21" s="111"/>
      <c r="AL21" s="111"/>
      <c r="AM21" s="111"/>
      <c r="AN21" s="111"/>
      <c r="AO21" s="111"/>
      <c r="AP21" s="111"/>
      <c r="AQ21" s="111"/>
    </row>
    <row r="22" spans="1:43" ht="20.100000000000001" customHeight="1">
      <c r="A22" s="3"/>
      <c r="B22" s="6"/>
      <c r="C22" s="17"/>
      <c r="D22" s="36"/>
      <c r="E22" s="36"/>
      <c r="F22" s="36"/>
      <c r="G22" s="53"/>
      <c r="H22" s="53"/>
      <c r="I22" s="19"/>
      <c r="J22" s="21"/>
      <c r="K22" s="21"/>
      <c r="L22" s="21"/>
      <c r="M22" s="53"/>
      <c r="N22" s="53"/>
      <c r="O22" s="6"/>
      <c r="P22" s="95"/>
      <c r="Q22" s="95"/>
      <c r="R22" s="95"/>
      <c r="S22" s="95"/>
      <c r="T22" s="95"/>
      <c r="U22" s="95"/>
      <c r="V22" s="131"/>
      <c r="W22" s="131"/>
      <c r="X22" s="111"/>
      <c r="Y22" s="111"/>
      <c r="Z22" s="111"/>
      <c r="AA22" s="111"/>
      <c r="AB22" s="6"/>
      <c r="AC22" s="1" t="s">
        <v>116</v>
      </c>
      <c r="AD22" s="164" t="e">
        <f>#REF!</f>
        <v>#REF!</v>
      </c>
      <c r="AF22" s="111"/>
      <c r="AG22" s="111"/>
      <c r="AH22" s="111"/>
      <c r="AI22" s="111"/>
      <c r="AJ22" s="111"/>
      <c r="AK22" s="111"/>
      <c r="AL22" s="111"/>
      <c r="AM22" s="111"/>
      <c r="AN22" s="111"/>
      <c r="AO22" s="111"/>
      <c r="AP22" s="111"/>
      <c r="AQ22" s="111"/>
    </row>
    <row r="23" spans="1:43" ht="20.100000000000001" customHeight="1">
      <c r="A23" s="3"/>
      <c r="B23" s="6"/>
      <c r="C23" s="17"/>
      <c r="D23" s="34" t="s">
        <v>80</v>
      </c>
      <c r="E23" s="34"/>
      <c r="F23" s="34"/>
      <c r="G23" s="53" t="e">
        <f>IF(AD20=0,0,TEXT(INT(AD20/10^8),"#億;;")&amp;TEXT(MOD(AD20,10^8)/10^4,"[&gt;=1000]#,##0万円;[&gt;0]#万円;円"))</f>
        <v>#REF!</v>
      </c>
      <c r="H23" s="53"/>
      <c r="I23" s="19"/>
      <c r="J23" s="21" t="s">
        <v>14</v>
      </c>
      <c r="K23" s="21"/>
      <c r="L23" s="21"/>
      <c r="M23" s="53" t="e">
        <f>IF(AD28=0,0,TEXT(INT(AD28/10^8),"#億;;")&amp;TEXT(MOD(AD28,10^8)/10^4,"[&gt;=1000]#,##0万円;[&gt;0]#万円;円"))</f>
        <v>#REF!</v>
      </c>
      <c r="N23" s="53"/>
      <c r="O23" s="6"/>
      <c r="P23" s="96" t="s">
        <v>99</v>
      </c>
      <c r="Q23" s="111"/>
      <c r="R23" s="111"/>
      <c r="S23" s="111"/>
      <c r="T23" s="111"/>
      <c r="U23" s="111"/>
      <c r="V23" s="111"/>
      <c r="W23" s="111"/>
      <c r="X23" s="111"/>
      <c r="Y23" s="111"/>
      <c r="Z23" s="111"/>
      <c r="AA23" s="111"/>
      <c r="AB23" s="6"/>
      <c r="AC23" s="1" t="s">
        <v>60</v>
      </c>
      <c r="AD23" s="164" t="e">
        <f>#REF!</f>
        <v>#REF!</v>
      </c>
      <c r="AF23" s="111"/>
      <c r="AG23" s="111"/>
      <c r="AH23" s="111"/>
      <c r="AI23" s="111"/>
      <c r="AJ23" s="111"/>
      <c r="AK23" s="111"/>
      <c r="AL23" s="111"/>
      <c r="AM23" s="111"/>
      <c r="AN23" s="111"/>
      <c r="AO23" s="111"/>
      <c r="AP23" s="111"/>
      <c r="AQ23" s="111"/>
    </row>
    <row r="24" spans="1:43" ht="20.100000000000001" customHeight="1">
      <c r="A24" s="3"/>
      <c r="B24" s="6"/>
      <c r="C24" s="17"/>
      <c r="D24" s="37" t="s">
        <v>20</v>
      </c>
      <c r="E24" s="37"/>
      <c r="F24" s="37"/>
      <c r="G24" s="53"/>
      <c r="H24" s="53"/>
      <c r="I24" s="19"/>
      <c r="J24" s="21"/>
      <c r="K24" s="21"/>
      <c r="L24" s="21"/>
      <c r="M24" s="53"/>
      <c r="N24" s="53"/>
      <c r="O24" s="6"/>
      <c r="P24" s="6"/>
      <c r="Q24" s="6"/>
      <c r="R24" s="6"/>
      <c r="S24" s="6"/>
      <c r="T24" s="6"/>
      <c r="U24" s="6"/>
      <c r="V24" s="6"/>
      <c r="W24" s="6"/>
      <c r="X24" s="6"/>
      <c r="Y24" s="6"/>
      <c r="Z24" s="6"/>
      <c r="AA24" s="6"/>
      <c r="AB24" s="6"/>
      <c r="AC24" s="1" t="s">
        <v>61</v>
      </c>
      <c r="AD24" s="164" t="e">
        <f>#REF!-#REF!</f>
        <v>#REF!</v>
      </c>
      <c r="AE24" s="167"/>
      <c r="AF24" s="111"/>
      <c r="AG24" s="111"/>
      <c r="AH24" s="111"/>
      <c r="AI24" s="111"/>
      <c r="AJ24" s="111"/>
      <c r="AK24" s="111"/>
      <c r="AL24" s="111"/>
      <c r="AM24" s="111"/>
      <c r="AN24" s="111"/>
      <c r="AO24" s="111"/>
      <c r="AP24" s="111"/>
      <c r="AQ24" s="111"/>
    </row>
    <row r="25" spans="1:43" ht="20.100000000000001" customHeight="1">
      <c r="A25" s="3"/>
      <c r="B25" s="6"/>
      <c r="C25" s="17"/>
      <c r="D25" s="21"/>
      <c r="E25" s="21"/>
      <c r="F25" s="21"/>
      <c r="G25" s="53"/>
      <c r="H25" s="53"/>
      <c r="I25" s="19" t="s">
        <v>11</v>
      </c>
      <c r="J25" s="26" t="s">
        <v>123</v>
      </c>
      <c r="K25" s="42"/>
      <c r="L25" s="47"/>
      <c r="M25" s="79" t="e">
        <f>IF(AD29=0,0,TEXT(INT(AD29/10^8),"#億;;")&amp;TEXT(MOD(AD29,10^8)/10^4,"[&gt;=1000]#,##0万円;[&gt;0]#万円;円"))</f>
        <v>#REF!</v>
      </c>
      <c r="N25" s="61"/>
      <c r="O25" s="6"/>
      <c r="P25" s="97" t="s">
        <v>26</v>
      </c>
      <c r="Q25" s="97"/>
      <c r="R25" s="97"/>
      <c r="S25" s="97"/>
      <c r="T25" s="97"/>
      <c r="U25" s="97"/>
      <c r="V25" s="97"/>
      <c r="W25" s="97"/>
      <c r="X25" s="97"/>
      <c r="Y25" s="97"/>
      <c r="Z25" s="97"/>
      <c r="AA25" s="97"/>
      <c r="AB25" s="6"/>
      <c r="AC25" s="1" t="s">
        <v>4</v>
      </c>
      <c r="AD25" s="164" t="e">
        <f>SUM(AD19:AD24)</f>
        <v>#REF!</v>
      </c>
      <c r="AE25" s="168"/>
      <c r="AF25" s="111"/>
      <c r="AG25" s="111"/>
      <c r="AH25" s="111"/>
      <c r="AI25" s="111"/>
      <c r="AJ25" s="111"/>
      <c r="AK25" s="111"/>
      <c r="AL25" s="111"/>
      <c r="AM25" s="111"/>
      <c r="AN25" s="111"/>
      <c r="AO25" s="111"/>
      <c r="AP25" s="111"/>
      <c r="AQ25" s="111"/>
    </row>
    <row r="26" spans="1:43" ht="20.100000000000001" customHeight="1">
      <c r="A26" s="3"/>
      <c r="B26" s="6"/>
      <c r="C26" s="17"/>
      <c r="D26" s="21" t="s">
        <v>115</v>
      </c>
      <c r="E26" s="21"/>
      <c r="F26" s="21"/>
      <c r="G26" s="53" t="e">
        <f>IF(AD21=0,0,TEXT(INT(AD21/10^8),"#億;;")&amp;TEXT(MOD(AD21,10^8)/10^4,"[&gt;=1000]#,##0万円;[&gt;0]#万円;円"))</f>
        <v>#REF!</v>
      </c>
      <c r="H26" s="53"/>
      <c r="I26" s="20"/>
      <c r="J26" s="27"/>
      <c r="K26" s="1"/>
      <c r="L26" s="76"/>
      <c r="M26" s="56"/>
      <c r="N26" s="62"/>
      <c r="O26" s="6"/>
      <c r="P26" s="98" t="s">
        <v>117</v>
      </c>
      <c r="Q26" s="98"/>
      <c r="R26" s="118" t="e">
        <f>G46</f>
        <v>#REF!</v>
      </c>
      <c r="S26" s="118"/>
      <c r="T26" s="118"/>
      <c r="U26" s="129" t="s">
        <v>15</v>
      </c>
      <c r="V26" s="130"/>
      <c r="W26" s="130"/>
      <c r="X26" s="130"/>
      <c r="Y26" s="130"/>
      <c r="Z26" s="142"/>
      <c r="AA26" s="142"/>
      <c r="AB26" s="6"/>
      <c r="AC26" s="1" t="s">
        <v>83</v>
      </c>
      <c r="AD26" s="164" t="e">
        <f>#REF!</f>
        <v>#REF!</v>
      </c>
      <c r="AE26" s="2"/>
      <c r="AF26" s="169"/>
      <c r="AG26" s="142"/>
      <c r="AH26" s="142"/>
      <c r="AI26" s="142"/>
      <c r="AJ26" s="142"/>
      <c r="AK26" s="142"/>
      <c r="AL26" s="142"/>
      <c r="AM26" s="142"/>
      <c r="AN26" s="142"/>
      <c r="AO26" s="142"/>
      <c r="AP26" s="142"/>
      <c r="AQ26" s="142"/>
    </row>
    <row r="27" spans="1:43" ht="20.100000000000001" customHeight="1">
      <c r="A27" s="3"/>
      <c r="B27" s="6"/>
      <c r="C27" s="17"/>
      <c r="D27" s="21"/>
      <c r="E27" s="21"/>
      <c r="F27" s="21"/>
      <c r="G27" s="53"/>
      <c r="H27" s="53"/>
      <c r="I27" s="20"/>
      <c r="J27" s="26" t="s">
        <v>82</v>
      </c>
      <c r="K27" s="42"/>
      <c r="L27" s="47"/>
      <c r="M27" s="79" t="e">
        <f>IF(AD30=0,0,TEXT(INT(AD30/10^8),"#億;;")&amp;TEXT(MOD(AD30,10^8)/10^4,"[&gt;=1000]#,##0万円;[&gt;0]#万円;円"))</f>
        <v>#REF!</v>
      </c>
      <c r="N27" s="61"/>
      <c r="O27" s="6"/>
      <c r="P27" s="98" t="s">
        <v>64</v>
      </c>
      <c r="Q27" s="98"/>
      <c r="R27" s="118" t="e">
        <f>G49</f>
        <v>#REF!</v>
      </c>
      <c r="S27" s="118"/>
      <c r="T27" s="118"/>
      <c r="U27" s="130" t="s">
        <v>93</v>
      </c>
      <c r="V27" s="130"/>
      <c r="W27" s="130"/>
      <c r="X27" s="130"/>
      <c r="Y27" s="130"/>
      <c r="Z27" s="142"/>
      <c r="AA27" s="142"/>
      <c r="AB27" s="6"/>
      <c r="AC27" s="1" t="s">
        <v>9</v>
      </c>
      <c r="AD27" s="164" t="e">
        <f>#REF!</f>
        <v>#REF!</v>
      </c>
      <c r="AF27" s="142"/>
      <c r="AG27" s="142"/>
      <c r="AH27" s="142"/>
      <c r="AI27" s="142"/>
      <c r="AJ27" s="142"/>
      <c r="AK27" s="142"/>
      <c r="AL27" s="142"/>
      <c r="AM27" s="142"/>
      <c r="AN27" s="142"/>
      <c r="AO27" s="142"/>
      <c r="AP27" s="142"/>
      <c r="AQ27" s="142"/>
    </row>
    <row r="28" spans="1:43" ht="20.100000000000001" customHeight="1">
      <c r="A28" s="3"/>
      <c r="B28" s="6"/>
      <c r="C28" s="17"/>
      <c r="D28" s="21" t="s">
        <v>121</v>
      </c>
      <c r="E28" s="21"/>
      <c r="F28" s="21"/>
      <c r="G28" s="53" t="e">
        <f>IF(AD22=0,0,TEXT(INT(AD22/10^8),"#億;;")&amp;TEXT(MOD(AD22,10^8)/10^4,"[&gt;=1000]#,##0万円;[&gt;0]#万円;円"))</f>
        <v>#REF!</v>
      </c>
      <c r="H28" s="53"/>
      <c r="I28" s="20"/>
      <c r="J28" s="27"/>
      <c r="K28" s="1"/>
      <c r="L28" s="76"/>
      <c r="M28" s="56"/>
      <c r="N28" s="62"/>
      <c r="O28" s="6"/>
      <c r="P28" s="98" t="s">
        <v>158</v>
      </c>
      <c r="Q28" s="98"/>
      <c r="R28" s="118" t="e">
        <f>G52</f>
        <v>#REF!</v>
      </c>
      <c r="S28" s="118"/>
      <c r="T28" s="118"/>
      <c r="U28" s="130" t="s">
        <v>159</v>
      </c>
      <c r="V28" s="130"/>
      <c r="W28" s="130"/>
      <c r="X28" s="130"/>
      <c r="Y28" s="130"/>
      <c r="Z28" s="142"/>
      <c r="AA28" s="142"/>
      <c r="AB28" s="6"/>
      <c r="AC28" s="1" t="s">
        <v>44</v>
      </c>
      <c r="AD28" s="164" t="e">
        <f>#REF!-#REF!-#REF!</f>
        <v>#REF!</v>
      </c>
      <c r="AF28" s="142"/>
      <c r="AG28" s="142"/>
      <c r="AH28" s="142"/>
      <c r="AI28" s="142"/>
      <c r="AJ28" s="142"/>
      <c r="AK28" s="142"/>
      <c r="AL28" s="142"/>
      <c r="AM28" s="142"/>
      <c r="AN28" s="142"/>
      <c r="AO28" s="142"/>
      <c r="AP28" s="142"/>
      <c r="AQ28" s="142"/>
    </row>
    <row r="29" spans="1:43" ht="20.100000000000001" customHeight="1">
      <c r="A29" s="3"/>
      <c r="B29" s="6"/>
      <c r="C29" s="18"/>
      <c r="D29" s="21"/>
      <c r="E29" s="21"/>
      <c r="F29" s="21"/>
      <c r="G29" s="53"/>
      <c r="H29" s="53"/>
      <c r="I29" s="21" t="s">
        <v>8</v>
      </c>
      <c r="J29" s="21"/>
      <c r="K29" s="21"/>
      <c r="L29" s="21"/>
      <c r="M29" s="53" t="e">
        <f>IF(AD31=0,0,TEXT(INT(AD31/10^8),"#億;;")&amp;TEXT(MOD(AD31,10^8)/10^4,"[&gt;=1000]#,##0万円;[&gt;0]#万円;円"))</f>
        <v>#REF!</v>
      </c>
      <c r="N29" s="53"/>
      <c r="O29" s="6"/>
      <c r="P29" s="99" t="s">
        <v>3</v>
      </c>
      <c r="Q29" s="99"/>
      <c r="R29" s="99"/>
      <c r="S29" s="99"/>
      <c r="T29" s="99"/>
      <c r="U29" s="99"/>
      <c r="V29" s="132" t="str">
        <f>G45</f>
        <v>△3,330万円</v>
      </c>
      <c r="W29" s="132"/>
      <c r="X29" s="132"/>
      <c r="Y29" s="130"/>
      <c r="Z29" s="142"/>
      <c r="AA29" s="142"/>
      <c r="AB29" s="6"/>
      <c r="AC29" s="1" t="s">
        <v>85</v>
      </c>
      <c r="AD29" s="164" t="e">
        <f>#REF!</f>
        <v>#REF!</v>
      </c>
      <c r="AF29" s="142"/>
      <c r="AG29" s="142"/>
      <c r="AH29" s="142"/>
      <c r="AI29" s="142"/>
      <c r="AJ29" s="142"/>
      <c r="AK29" s="142"/>
      <c r="AL29" s="142"/>
      <c r="AM29" s="142"/>
      <c r="AN29" s="142"/>
      <c r="AO29" s="142"/>
      <c r="AP29" s="142"/>
      <c r="AQ29" s="142"/>
    </row>
    <row r="30" spans="1:43" ht="20.100000000000001" customHeight="1">
      <c r="A30" s="3"/>
      <c r="B30" s="6"/>
      <c r="C30" s="19" t="s">
        <v>114</v>
      </c>
      <c r="D30" s="21" t="s">
        <v>90</v>
      </c>
      <c r="E30" s="21"/>
      <c r="F30" s="21"/>
      <c r="G30" s="54" t="e">
        <f>IF(AD23=0,0,TEXT(INT(AD23/10^8),"#億;;")&amp;TEXT(MOD(AD23,10^8)/10^4,"[&gt;=1000]#,##0万円;[&gt;0]#万円;円"))</f>
        <v>#REF!</v>
      </c>
      <c r="H30" s="54"/>
      <c r="I30" s="14" t="s">
        <v>12</v>
      </c>
      <c r="J30" s="32"/>
      <c r="K30" s="32"/>
      <c r="L30" s="32"/>
      <c r="M30" s="32"/>
      <c r="N30" s="59"/>
      <c r="O30" s="6"/>
      <c r="P30" s="100" t="s">
        <v>109</v>
      </c>
      <c r="Q30" s="100"/>
      <c r="R30" s="100"/>
      <c r="S30" s="100"/>
      <c r="T30" s="100" t="e">
        <f>G56</f>
        <v>#REF!</v>
      </c>
      <c r="U30" s="100"/>
      <c r="V30" s="100"/>
      <c r="W30" s="130"/>
      <c r="X30" s="130"/>
      <c r="Y30" s="130"/>
      <c r="Z30" s="142"/>
      <c r="AA30" s="142"/>
      <c r="AB30" s="6"/>
      <c r="AC30" s="1" t="s">
        <v>86</v>
      </c>
      <c r="AD30" s="164" t="e">
        <f>#REF!-#REF!</f>
        <v>#REF!</v>
      </c>
      <c r="AF30" s="142"/>
      <c r="AG30" s="142"/>
      <c r="AH30" s="142"/>
      <c r="AI30" s="142"/>
      <c r="AJ30" s="142"/>
      <c r="AK30" s="142"/>
      <c r="AL30" s="142"/>
      <c r="AM30" s="142"/>
      <c r="AN30" s="142"/>
      <c r="AO30" s="142"/>
      <c r="AP30" s="142"/>
      <c r="AQ30" s="142"/>
    </row>
    <row r="31" spans="1:43" ht="20.100000000000001" customHeight="1">
      <c r="A31" s="3"/>
      <c r="B31" s="6"/>
      <c r="C31" s="19"/>
      <c r="D31" s="21"/>
      <c r="E31" s="21"/>
      <c r="F31" s="21"/>
      <c r="G31" s="54"/>
      <c r="H31" s="54"/>
      <c r="I31" s="15"/>
      <c r="J31" s="33"/>
      <c r="K31" s="33"/>
      <c r="L31" s="33"/>
      <c r="M31" s="33"/>
      <c r="N31" s="60"/>
      <c r="O31" s="6"/>
      <c r="P31" s="100"/>
      <c r="Q31" s="100"/>
      <c r="R31" s="100"/>
      <c r="S31" s="100"/>
      <c r="T31" s="100"/>
      <c r="U31" s="100"/>
      <c r="V31" s="100"/>
      <c r="W31" s="142"/>
      <c r="X31" s="142"/>
      <c r="Y31" s="142"/>
      <c r="Z31" s="142"/>
      <c r="AA31" s="142"/>
      <c r="AB31" s="6"/>
      <c r="AC31" s="1" t="s">
        <v>8</v>
      </c>
      <c r="AD31" s="164" t="e">
        <f>SUM(AD26:AD30)</f>
        <v>#REF!</v>
      </c>
      <c r="AF31" s="142"/>
      <c r="AG31" s="142"/>
      <c r="AH31" s="142"/>
      <c r="AI31" s="142"/>
      <c r="AJ31" s="142"/>
      <c r="AK31" s="142"/>
      <c r="AL31" s="142"/>
      <c r="AM31" s="142"/>
      <c r="AN31" s="142"/>
      <c r="AO31" s="142"/>
      <c r="AP31" s="142"/>
      <c r="AQ31" s="142"/>
    </row>
    <row r="32" spans="1:43" ht="20.100000000000001" customHeight="1">
      <c r="A32" s="3"/>
      <c r="B32" s="6"/>
      <c r="C32" s="20"/>
      <c r="D32" s="21" t="s">
        <v>50</v>
      </c>
      <c r="E32" s="21"/>
      <c r="F32" s="21"/>
      <c r="G32" s="53" t="e">
        <f>IF(AD24=0,0,TEXT(INT(AD24/10^8),"#億;;")&amp;TEXT(MOD(AD24,10^8)/10^4,"[&gt;=1000]#,##0万円;[&gt;0]#万円;円"))</f>
        <v>#REF!</v>
      </c>
      <c r="H32" s="53"/>
      <c r="I32" s="21" t="s">
        <v>16</v>
      </c>
      <c r="J32" s="21"/>
      <c r="K32" s="21"/>
      <c r="L32" s="21"/>
      <c r="M32" s="80" t="e">
        <f>IF(AD32=0,0,TEXT(INT(AD32/10^8),"#億;;")&amp;TEXT(MOD(AD32,10^8)/10^4,"[&gt;=1000]#,##0万円;[&gt;0]#万円;円"))</f>
        <v>#REF!</v>
      </c>
      <c r="N32" s="80"/>
      <c r="O32" s="6"/>
      <c r="P32" s="6"/>
      <c r="Q32" s="6"/>
      <c r="R32" s="6"/>
      <c r="S32" s="6"/>
      <c r="T32" s="6"/>
      <c r="U32" s="6"/>
      <c r="V32" s="6"/>
      <c r="W32" s="6"/>
      <c r="X32" s="6"/>
      <c r="Y32" s="6"/>
      <c r="Z32" s="6"/>
      <c r="AA32" s="6"/>
      <c r="AB32" s="6"/>
      <c r="AC32" s="1" t="s">
        <v>16</v>
      </c>
      <c r="AD32" s="164" t="e">
        <f>#REF!</f>
        <v>#REF!</v>
      </c>
    </row>
    <row r="33" spans="1:30" ht="20.100000000000001" customHeight="1">
      <c r="A33" s="3"/>
      <c r="B33" s="6"/>
      <c r="C33" s="20"/>
      <c r="D33" s="21"/>
      <c r="E33" s="21"/>
      <c r="F33" s="21"/>
      <c r="G33" s="53"/>
      <c r="H33" s="53"/>
      <c r="I33" s="21"/>
      <c r="J33" s="21"/>
      <c r="K33" s="21"/>
      <c r="L33" s="21"/>
      <c r="M33" s="80"/>
      <c r="N33" s="80"/>
      <c r="O33" s="6"/>
      <c r="P33" s="101" t="s">
        <v>77</v>
      </c>
      <c r="Q33" s="101"/>
      <c r="R33" s="101"/>
      <c r="S33" s="101"/>
      <c r="T33" s="101"/>
      <c r="U33" s="6"/>
      <c r="V33" s="133" t="s">
        <v>35</v>
      </c>
      <c r="AB33" s="6"/>
      <c r="AC33" s="1" t="s">
        <v>21</v>
      </c>
      <c r="AD33" s="164" t="e">
        <f>SUM(AD31:AD32)</f>
        <v>#REF!</v>
      </c>
    </row>
    <row r="34" spans="1:30" ht="20.100000000000001" customHeight="1">
      <c r="A34" s="3"/>
      <c r="B34" s="6"/>
      <c r="C34" s="21" t="s">
        <v>4</v>
      </c>
      <c r="D34" s="21"/>
      <c r="E34" s="21"/>
      <c r="F34" s="21"/>
      <c r="G34" s="53" t="e">
        <f>IF(AD25=0,0,TEXT(INT(AD25/10^8),"#億;;")&amp;TEXT(MOD(AD25,10^8)/10^4,"[&gt;=1000]#,##0万円;[&gt;0]#万円;円"))</f>
        <v>#REF!</v>
      </c>
      <c r="H34" s="53"/>
      <c r="I34" s="21" t="s">
        <v>21</v>
      </c>
      <c r="J34" s="21"/>
      <c r="K34" s="21"/>
      <c r="L34" s="21"/>
      <c r="M34" s="53" t="e">
        <f>IF(AD33=0,0,TEXT(INT(AD33/10^8),"#億;;")&amp;TEXT(MOD(AD33,10^8)/10^4,"[&gt;=1000]#,##0万円;[&gt;0]#万円;円"))</f>
        <v>#REF!</v>
      </c>
      <c r="N34" s="53"/>
      <c r="O34" s="6"/>
      <c r="P34" s="101"/>
      <c r="Q34" s="101"/>
      <c r="R34" s="101"/>
      <c r="S34" s="101"/>
      <c r="T34" s="101"/>
      <c r="U34" s="6"/>
      <c r="V34" s="24" t="s">
        <v>150</v>
      </c>
      <c r="W34" s="24"/>
      <c r="X34" s="24"/>
      <c r="Y34" s="24"/>
      <c r="Z34" s="24"/>
      <c r="AA34" s="24"/>
      <c r="AB34" s="6"/>
    </row>
    <row r="35" spans="1:30" ht="15.75" customHeight="1">
      <c r="A35" s="3"/>
      <c r="B35" s="6"/>
      <c r="C35" s="6"/>
      <c r="D35" s="6"/>
      <c r="E35" s="6"/>
      <c r="F35" s="6"/>
      <c r="G35" s="6"/>
      <c r="H35" s="6"/>
      <c r="I35" s="6"/>
      <c r="J35" s="6"/>
      <c r="K35" s="6"/>
      <c r="L35" s="6"/>
      <c r="M35" s="6"/>
      <c r="N35" s="6"/>
      <c r="O35" s="6"/>
      <c r="P35" s="103" t="s">
        <v>94</v>
      </c>
      <c r="Q35" s="103"/>
      <c r="R35" s="103"/>
      <c r="S35" s="103"/>
      <c r="T35" s="103"/>
      <c r="U35" s="6"/>
      <c r="V35" s="24"/>
      <c r="W35" s="24"/>
      <c r="X35" s="24"/>
      <c r="Y35" s="24"/>
      <c r="Z35" s="24"/>
      <c r="AA35" s="24"/>
      <c r="AB35" s="6"/>
      <c r="AC35" s="1" t="s">
        <v>37</v>
      </c>
      <c r="AD35" s="2" t="s">
        <v>69</v>
      </c>
    </row>
    <row r="36" spans="1:30" ht="15.75" customHeight="1">
      <c r="A36" s="3"/>
      <c r="B36" s="6"/>
      <c r="C36" s="6"/>
      <c r="D36" s="6"/>
      <c r="E36" s="6"/>
      <c r="F36" s="6"/>
      <c r="G36" s="6"/>
      <c r="H36" s="6"/>
      <c r="I36" s="6"/>
      <c r="J36" s="6"/>
      <c r="K36" s="6"/>
      <c r="L36" s="6"/>
      <c r="M36" s="6"/>
      <c r="N36" s="6"/>
      <c r="O36" s="6"/>
      <c r="P36" s="103"/>
      <c r="Q36" s="103"/>
      <c r="R36" s="103"/>
      <c r="S36" s="103"/>
      <c r="T36" s="103"/>
      <c r="U36" s="6"/>
      <c r="V36" s="24"/>
      <c r="W36" s="24"/>
      <c r="X36" s="24"/>
      <c r="Y36" s="24"/>
      <c r="Z36" s="24"/>
      <c r="AA36" s="24"/>
      <c r="AB36" s="6"/>
      <c r="AC36" s="1" t="s">
        <v>70</v>
      </c>
      <c r="AD36" s="164" t="e">
        <f>#REF!</f>
        <v>#REF!</v>
      </c>
    </row>
    <row r="37" spans="1:30">
      <c r="A37" s="3"/>
      <c r="B37" s="8"/>
      <c r="C37" s="22" t="s">
        <v>59</v>
      </c>
      <c r="D37" s="23"/>
      <c r="E37" s="23"/>
      <c r="F37" s="23"/>
      <c r="G37" s="23"/>
      <c r="H37" s="23"/>
      <c r="I37" s="6"/>
      <c r="J37" s="65" t="s">
        <v>48</v>
      </c>
      <c r="K37" s="65"/>
      <c r="L37" s="65"/>
      <c r="M37" s="65"/>
      <c r="N37" s="65"/>
      <c r="O37" s="6"/>
      <c r="P37" s="103"/>
      <c r="Q37" s="103"/>
      <c r="R37" s="103"/>
      <c r="S37" s="103"/>
      <c r="T37" s="103"/>
      <c r="U37" s="6"/>
      <c r="V37" s="134"/>
      <c r="W37" s="134"/>
      <c r="X37" s="134"/>
      <c r="Y37" s="134"/>
      <c r="Z37" s="134"/>
      <c r="AA37" s="134"/>
      <c r="AB37" s="6"/>
      <c r="AC37" s="1" t="s">
        <v>54</v>
      </c>
      <c r="AD37" s="164" t="e">
        <f>#REF!</f>
        <v>#REF!</v>
      </c>
    </row>
    <row r="38" spans="1:30" ht="15.75" customHeight="1">
      <c r="A38" s="3"/>
      <c r="B38" s="8"/>
      <c r="C38" s="23"/>
      <c r="D38" s="23"/>
      <c r="E38" s="23"/>
      <c r="F38" s="23"/>
      <c r="G38" s="23"/>
      <c r="H38" s="23"/>
      <c r="I38" s="6"/>
      <c r="J38" s="65"/>
      <c r="K38" s="65"/>
      <c r="L38" s="65"/>
      <c r="M38" s="65"/>
      <c r="N38" s="65"/>
      <c r="O38" s="6"/>
      <c r="P38" s="103"/>
      <c r="Q38" s="103"/>
      <c r="R38" s="103"/>
      <c r="S38" s="103"/>
      <c r="T38" s="103"/>
      <c r="U38" s="6"/>
      <c r="V38" s="133" t="s">
        <v>87</v>
      </c>
      <c r="W38" s="24"/>
      <c r="X38" s="24"/>
      <c r="Y38" s="24"/>
      <c r="Z38" s="24"/>
      <c r="AA38" s="24"/>
      <c r="AB38" s="6"/>
      <c r="AC38" s="1" t="s">
        <v>56</v>
      </c>
      <c r="AD38" s="164" t="e">
        <f>#REF!</f>
        <v>#REF!</v>
      </c>
    </row>
    <row r="39" spans="1:30" ht="12.75" customHeight="1">
      <c r="A39" s="3"/>
      <c r="B39" s="6"/>
      <c r="C39" s="24" t="s">
        <v>98</v>
      </c>
      <c r="D39" s="24"/>
      <c r="E39" s="24"/>
      <c r="F39" s="24"/>
      <c r="G39" s="24"/>
      <c r="H39" s="24"/>
      <c r="I39" s="6"/>
      <c r="J39" s="24" t="s">
        <v>151</v>
      </c>
      <c r="K39" s="24"/>
      <c r="L39" s="24"/>
      <c r="M39" s="24"/>
      <c r="N39" s="24"/>
      <c r="O39" s="6"/>
      <c r="P39" s="103"/>
      <c r="Q39" s="103"/>
      <c r="R39" s="103"/>
      <c r="S39" s="103"/>
      <c r="T39" s="103"/>
      <c r="U39" s="6"/>
      <c r="V39" s="135" t="s">
        <v>140</v>
      </c>
      <c r="W39" s="135"/>
      <c r="X39" s="135"/>
      <c r="Y39" s="135"/>
      <c r="Z39" s="135"/>
      <c r="AA39" s="135"/>
      <c r="AB39" s="6"/>
      <c r="AC39" s="1" t="s">
        <v>33</v>
      </c>
      <c r="AD39" s="164" t="e">
        <f>#REF!</f>
        <v>#REF!</v>
      </c>
    </row>
    <row r="40" spans="1:30" ht="13.2" customHeight="1">
      <c r="A40" s="3"/>
      <c r="B40" s="6"/>
      <c r="C40" s="24"/>
      <c r="D40" s="24"/>
      <c r="E40" s="24"/>
      <c r="F40" s="24"/>
      <c r="G40" s="24"/>
      <c r="H40" s="24"/>
      <c r="I40" s="6"/>
      <c r="J40" s="24"/>
      <c r="K40" s="24"/>
      <c r="L40" s="24"/>
      <c r="M40" s="24"/>
      <c r="N40" s="24"/>
      <c r="O40" s="6"/>
      <c r="P40" s="102"/>
      <c r="Q40" s="102"/>
      <c r="R40" s="102"/>
      <c r="S40" s="102"/>
      <c r="T40" s="102"/>
      <c r="U40" s="6"/>
      <c r="V40" s="135"/>
      <c r="W40" s="135"/>
      <c r="X40" s="135"/>
      <c r="Y40" s="135"/>
      <c r="Z40" s="135"/>
      <c r="AA40" s="135"/>
      <c r="AB40" s="6"/>
      <c r="AC40" s="1" t="s">
        <v>73</v>
      </c>
      <c r="AD40" s="164" t="e">
        <f>#REF!</f>
        <v>#REF!</v>
      </c>
    </row>
    <row r="41" spans="1:30" ht="15.75" customHeight="1">
      <c r="A41" s="3"/>
      <c r="B41" s="6"/>
      <c r="C41" s="24"/>
      <c r="D41" s="24"/>
      <c r="E41" s="24"/>
      <c r="F41" s="24"/>
      <c r="G41" s="24"/>
      <c r="H41" s="24"/>
      <c r="I41" s="6"/>
      <c r="J41" s="24"/>
      <c r="K41" s="24"/>
      <c r="L41" s="24"/>
      <c r="M41" s="24"/>
      <c r="N41" s="24"/>
      <c r="O41" s="6"/>
      <c r="P41" s="104" t="s">
        <v>142</v>
      </c>
      <c r="Q41" s="112"/>
      <c r="R41" s="119"/>
      <c r="S41" s="58" t="e">
        <f>IF(AD54=0,0,TEXT(INT(AD54/10^8),"#億;;")&amp;TEXT(MOD(AD54,10^8)/10^4,"[&gt;=1000]#,##0万円;[&gt;0]#万円;円"))</f>
        <v>#REF!</v>
      </c>
      <c r="T41" s="64"/>
      <c r="U41" s="6"/>
      <c r="V41" s="135"/>
      <c r="W41" s="135"/>
      <c r="X41" s="135"/>
      <c r="Y41" s="135"/>
      <c r="Z41" s="135"/>
      <c r="AA41" s="135"/>
      <c r="AB41" s="6"/>
      <c r="AC41" s="1" t="s">
        <v>124</v>
      </c>
      <c r="AD41" s="164" t="e">
        <f>#REF!</f>
        <v>#REF!</v>
      </c>
    </row>
    <row r="42" spans="1:30" ht="13.5" customHeight="1">
      <c r="A42" s="3"/>
      <c r="B42" s="6"/>
      <c r="C42" s="24"/>
      <c r="D42" s="24"/>
      <c r="E42" s="24"/>
      <c r="F42" s="24"/>
      <c r="G42" s="24"/>
      <c r="H42" s="24"/>
      <c r="I42" s="6"/>
      <c r="J42" s="24"/>
      <c r="K42" s="24"/>
      <c r="L42" s="24"/>
      <c r="M42" s="24"/>
      <c r="N42" s="24"/>
      <c r="O42" s="6"/>
      <c r="P42" s="105" t="s">
        <v>111</v>
      </c>
      <c r="Q42" s="113"/>
      <c r="R42" s="120"/>
      <c r="S42" s="79" t="e">
        <f>IF(AD55=0,0,TEXT(INT(AD55/10^8),"#億;;")&amp;TEXT(MOD(AD55,10^8)/10^4,"[&gt;=1000]#,##0万円;[&gt;0]#万円;円"))</f>
        <v>#REF!</v>
      </c>
      <c r="T42" s="126"/>
      <c r="U42" s="6"/>
      <c r="V42" s="135"/>
      <c r="W42" s="135"/>
      <c r="X42" s="135"/>
      <c r="Y42" s="135"/>
      <c r="Z42" s="135"/>
      <c r="AA42" s="135"/>
      <c r="AB42" s="6"/>
      <c r="AC42" s="1" t="s">
        <v>24</v>
      </c>
      <c r="AD42" s="164" t="e">
        <f>AD36+AD37+AD39</f>
        <v>#REF!</v>
      </c>
    </row>
    <row r="43" spans="1:30">
      <c r="A43" s="3"/>
      <c r="B43" s="6"/>
      <c r="C43" s="25"/>
      <c r="D43" s="25"/>
      <c r="E43" s="25"/>
      <c r="F43" s="25"/>
      <c r="G43" s="25"/>
      <c r="H43" s="25"/>
      <c r="I43" s="6"/>
      <c r="J43" s="24"/>
      <c r="K43" s="24"/>
      <c r="L43" s="24"/>
      <c r="M43" s="24"/>
      <c r="N43" s="24"/>
      <c r="O43" s="6"/>
      <c r="P43" s="106" t="s">
        <v>30</v>
      </c>
      <c r="Q43" s="114"/>
      <c r="R43" s="121"/>
      <c r="S43" s="123"/>
      <c r="T43" s="127"/>
      <c r="U43" s="6"/>
      <c r="V43" s="135"/>
      <c r="W43" s="135"/>
      <c r="X43" s="135"/>
      <c r="Y43" s="135"/>
      <c r="Z43" s="135"/>
      <c r="AA43" s="135"/>
      <c r="AB43" s="6"/>
    </row>
    <row r="44" spans="1:30">
      <c r="A44" s="3"/>
      <c r="B44" s="6"/>
      <c r="C44" s="21" t="s">
        <v>76</v>
      </c>
      <c r="D44" s="21"/>
      <c r="E44" s="21"/>
      <c r="F44" s="21"/>
      <c r="G44" s="53" t="e">
        <f>IF(AD36=0,0,TEXT(INT(AD36/10^8),"#億;;")&amp;TEXT(MOD(AD36,10^8)/10^4,"[&gt;=1000]#,##0万円;[&gt;0]#万円;円"))</f>
        <v>#REF!</v>
      </c>
      <c r="H44" s="53"/>
      <c r="I44" s="6"/>
      <c r="J44" s="24"/>
      <c r="K44" s="24"/>
      <c r="L44" s="24"/>
      <c r="M44" s="24"/>
      <c r="N44" s="24"/>
      <c r="O44" s="6"/>
      <c r="P44" s="105" t="s">
        <v>104</v>
      </c>
      <c r="Q44" s="113"/>
      <c r="R44" s="120"/>
      <c r="S44" s="79" t="e">
        <f>IF(AD56=0,0,TEXT(INT(AD56/10^8),"#億;;")&amp;TEXT(MOD(AD56,10^8)/10^4,"[&gt;=1000]#,##0万円;[&gt;0]#万円;円"))</f>
        <v>#REF!</v>
      </c>
      <c r="T44" s="126"/>
      <c r="U44" s="6"/>
      <c r="V44" s="135"/>
      <c r="W44" s="135"/>
      <c r="X44" s="135"/>
      <c r="Y44" s="135"/>
      <c r="Z44" s="135"/>
      <c r="AA44" s="135"/>
      <c r="AB44" s="6"/>
      <c r="AC44" s="1" t="s">
        <v>38</v>
      </c>
      <c r="AD44" s="2" t="s">
        <v>63</v>
      </c>
    </row>
    <row r="45" spans="1:30" ht="20.100000000000001" customHeight="1">
      <c r="A45" s="3"/>
      <c r="B45" s="6"/>
      <c r="C45" s="21" t="s">
        <v>54</v>
      </c>
      <c r="D45" s="21"/>
      <c r="E45" s="21"/>
      <c r="F45" s="21"/>
      <c r="G45" s="53" t="s">
        <v>163</v>
      </c>
      <c r="H45" s="53"/>
      <c r="I45" s="6"/>
      <c r="J45" s="66"/>
      <c r="K45" s="66"/>
      <c r="L45" s="66"/>
      <c r="M45" s="66"/>
      <c r="N45" s="66"/>
      <c r="O45" s="6"/>
      <c r="P45" s="106" t="s">
        <v>130</v>
      </c>
      <c r="Q45" s="115"/>
      <c r="R45" s="122"/>
      <c r="S45" s="123"/>
      <c r="T45" s="127"/>
      <c r="U45" s="6"/>
      <c r="V45" s="135"/>
      <c r="W45" s="135"/>
      <c r="X45" s="135"/>
      <c r="Y45" s="135"/>
      <c r="Z45" s="135"/>
      <c r="AA45" s="135"/>
      <c r="AB45" s="6"/>
      <c r="AC45" s="1" t="s">
        <v>62</v>
      </c>
      <c r="AD45" s="164" t="e">
        <f>#REF!</f>
        <v>#REF!</v>
      </c>
    </row>
    <row r="46" spans="1:30" ht="20.100000000000001" customHeight="1">
      <c r="A46" s="3"/>
      <c r="B46" s="6"/>
      <c r="C46" s="26">
        <v>1</v>
      </c>
      <c r="D46" s="34" t="s">
        <v>56</v>
      </c>
      <c r="E46" s="42"/>
      <c r="F46" s="47"/>
      <c r="G46" s="55" t="e">
        <f>IF(AD38&gt;=0,TEXT(INT(AD38/10^8),"#億;;")&amp;TEXT(MOD(AD38,10^8)/10^4,"[&gt;=1000]#,##0万円;[&gt;0]#万円;円"),"△"&amp;TEXT(INT(AD38/10^8),"#億;;")&amp;TEXT(MOD(AD38,10^8)/10^4,"[&gt;=1000]#,##0万円;[&gt;0]#万円;円"))</f>
        <v>#REF!</v>
      </c>
      <c r="H46" s="61"/>
      <c r="I46" s="6"/>
      <c r="J46" s="21" t="s">
        <v>112</v>
      </c>
      <c r="K46" s="21"/>
      <c r="L46" s="21"/>
      <c r="M46" s="81" t="e">
        <f>IF(AD45=0,0,TEXT(INT(AD45/10^8),"#億;;")&amp;TEXT(MOD(AD45,10^8)/10^4,"[&gt;=1000]#,##0万円;[&gt;0]#万円;円"))</f>
        <v>#REF!</v>
      </c>
      <c r="N46" s="81"/>
      <c r="O46" s="6"/>
      <c r="P46" s="105" t="s">
        <v>39</v>
      </c>
      <c r="Q46" s="113"/>
      <c r="R46" s="120"/>
      <c r="S46" s="79" t="e">
        <f>IF(AD57=0,0,TEXT(INT(AD57/10^8),"#億;;")&amp;TEXT(MOD(AD57,10^8)/10^4,"[&gt;=1000]#,##0万円;[&gt;0]#万円;円"))</f>
        <v>#REF!</v>
      </c>
      <c r="T46" s="126"/>
      <c r="U46" s="6"/>
      <c r="V46" s="137" t="s">
        <v>141</v>
      </c>
      <c r="W46" s="137"/>
      <c r="X46" s="137"/>
      <c r="Y46" s="137"/>
      <c r="Z46" s="137"/>
      <c r="AA46" s="137"/>
      <c r="AB46" s="6"/>
      <c r="AC46" s="1" t="s">
        <v>65</v>
      </c>
      <c r="AD46" s="164" t="e">
        <f>#REF!</f>
        <v>#REF!</v>
      </c>
    </row>
    <row r="47" spans="1:30" ht="20.100000000000001" customHeight="1">
      <c r="A47" s="3"/>
      <c r="B47" s="6"/>
      <c r="C47" s="27"/>
      <c r="D47" s="38" t="s">
        <v>17</v>
      </c>
      <c r="E47" s="44"/>
      <c r="F47" s="48"/>
      <c r="G47" s="56"/>
      <c r="H47" s="62"/>
      <c r="I47" s="6"/>
      <c r="J47" s="21"/>
      <c r="K47" s="21"/>
      <c r="L47" s="21"/>
      <c r="M47" s="81"/>
      <c r="N47" s="81"/>
      <c r="O47" s="6"/>
      <c r="P47" s="106" t="s">
        <v>74</v>
      </c>
      <c r="Q47" s="115"/>
      <c r="R47" s="122"/>
      <c r="S47" s="123"/>
      <c r="T47" s="127"/>
      <c r="U47" s="6"/>
      <c r="V47" s="136"/>
      <c r="W47" s="136"/>
      <c r="X47" s="136"/>
      <c r="Y47" s="136"/>
      <c r="Z47" s="136"/>
      <c r="AA47" s="136"/>
      <c r="AB47" s="6"/>
      <c r="AC47" s="1" t="s">
        <v>52</v>
      </c>
      <c r="AD47" s="164" t="e">
        <f>#REF!</f>
        <v>#REF!</v>
      </c>
    </row>
    <row r="48" spans="1:30" ht="20.100000000000001" customHeight="1">
      <c r="A48" s="3"/>
      <c r="B48" s="6"/>
      <c r="C48" s="27"/>
      <c r="D48" s="39"/>
      <c r="E48" s="43"/>
      <c r="F48" s="49"/>
      <c r="G48" s="57"/>
      <c r="H48" s="63"/>
      <c r="I48" s="6"/>
      <c r="J48" s="67" t="s">
        <v>126</v>
      </c>
      <c r="K48" s="67"/>
      <c r="L48" s="67"/>
      <c r="M48" s="82" t="e">
        <f>IF(AD46=0,0,TEXT(INT(AD46/10^8),"#億;;")&amp;TEXT(MOD(AD46,10^8)/10^4,"[&gt;=1000]#,##0万円;[&gt;0]#万円;円"))</f>
        <v>#REF!</v>
      </c>
      <c r="N48" s="88"/>
      <c r="O48" s="6"/>
      <c r="P48" s="105" t="s">
        <v>144</v>
      </c>
      <c r="Q48" s="113"/>
      <c r="R48" s="120"/>
      <c r="S48" s="79" t="e">
        <f>IF(AD58=0,0,TEXT(INT(AD58/10^8),"#億;;")&amp;TEXT(MOD(AD58,10^8)/10^4,"[&gt;=1000]#,##0万円;[&gt;0]#万円;円"))</f>
        <v>#REF!</v>
      </c>
      <c r="T48" s="126"/>
      <c r="U48" s="6"/>
      <c r="V48" s="138"/>
      <c r="W48" s="138"/>
      <c r="X48" s="146" t="s">
        <v>161</v>
      </c>
      <c r="Y48" s="146"/>
      <c r="Z48" s="158" t="s">
        <v>22</v>
      </c>
      <c r="AA48" s="158"/>
      <c r="AB48" s="6"/>
      <c r="AC48" s="1" t="s">
        <v>67</v>
      </c>
      <c r="AD48" s="164" t="e">
        <f>#REF!</f>
        <v>#REF!</v>
      </c>
    </row>
    <row r="49" spans="1:30" ht="18" customHeight="1">
      <c r="A49" s="3"/>
      <c r="B49" s="6"/>
      <c r="C49" s="26">
        <v>2</v>
      </c>
      <c r="D49" s="34" t="s">
        <v>19</v>
      </c>
      <c r="E49" s="34"/>
      <c r="F49" s="34"/>
      <c r="G49" s="55" t="e">
        <f>IF(AD39&gt;0,TEXT(INT(AD39/10^8),"#億;;")&amp;TEXT(MOD(AD39,10^8)/10^4,"[&gt;=1000]#,##0万円;[&gt;0]#万円;円"),"△"&amp;TEXT(INT(-AD39/10^8),"#億;;")&amp;TEXT(MOD(-AD39,10^8)/10^4,"[&gt;=1000]#,##0万円;[&gt;0]#万円;円"))</f>
        <v>#REF!</v>
      </c>
      <c r="H49" s="61"/>
      <c r="I49" s="6"/>
      <c r="J49" s="68" t="s">
        <v>128</v>
      </c>
      <c r="K49" s="37"/>
      <c r="L49" s="37"/>
      <c r="M49" s="83" t="e">
        <f>"△"&amp;S55</f>
        <v>#REF!</v>
      </c>
      <c r="N49" s="89"/>
      <c r="O49" s="6"/>
      <c r="P49" s="106" t="s">
        <v>100</v>
      </c>
      <c r="Q49" s="114"/>
      <c r="R49" s="121"/>
      <c r="S49" s="123"/>
      <c r="T49" s="127"/>
      <c r="U49" s="6"/>
      <c r="V49" s="139" t="s">
        <v>84</v>
      </c>
      <c r="W49" s="143"/>
      <c r="X49" s="147" t="s">
        <v>88</v>
      </c>
      <c r="Y49" s="153"/>
      <c r="Z49" s="159">
        <v>14.36</v>
      </c>
      <c r="AA49" s="161"/>
      <c r="AB49" s="6"/>
      <c r="AC49" s="1" t="s">
        <v>40</v>
      </c>
      <c r="AD49" s="164"/>
    </row>
    <row r="50" spans="1:30" ht="18" customHeight="1">
      <c r="A50" s="3"/>
      <c r="B50" s="6"/>
      <c r="C50" s="27"/>
      <c r="D50" s="38" t="s">
        <v>131</v>
      </c>
      <c r="E50" s="46"/>
      <c r="F50" s="50"/>
      <c r="G50" s="56"/>
      <c r="H50" s="62"/>
      <c r="I50" s="6"/>
      <c r="J50" s="69"/>
      <c r="K50" s="69"/>
      <c r="L50" s="69"/>
      <c r="M50" s="84"/>
      <c r="N50" s="90"/>
      <c r="O50" s="6"/>
      <c r="P50" s="104" t="s">
        <v>18</v>
      </c>
      <c r="Q50" s="112"/>
      <c r="R50" s="119"/>
      <c r="S50" s="58" t="e">
        <f>IF(AD59=0,0,TEXT(INT(AD59/10^8),"#億;;")&amp;TEXT(MOD(AD59,10^8)/10^4,"[&gt;=1000]#,##0万円;[&gt;0]#万円;円"))</f>
        <v>#REF!</v>
      </c>
      <c r="T50" s="64"/>
      <c r="U50" s="6"/>
      <c r="V50" s="140"/>
      <c r="W50" s="144"/>
      <c r="X50" s="148"/>
      <c r="Y50" s="154"/>
      <c r="Z50" s="160"/>
      <c r="AA50" s="162"/>
      <c r="AB50" s="6"/>
      <c r="AC50" s="1" t="s">
        <v>13</v>
      </c>
      <c r="AD50" s="164"/>
    </row>
    <row r="51" spans="1:30" ht="18" customHeight="1">
      <c r="A51" s="3"/>
      <c r="B51" s="6"/>
      <c r="C51" s="27"/>
      <c r="D51" s="40"/>
      <c r="E51" s="45"/>
      <c r="F51" s="51"/>
      <c r="G51" s="57"/>
      <c r="H51" s="63"/>
      <c r="I51" s="6"/>
      <c r="J51" s="70" t="s">
        <v>7</v>
      </c>
      <c r="K51" s="70"/>
      <c r="L51" s="70"/>
      <c r="M51" s="85" t="e">
        <f>IF(AD48=0,0,TEXT(INT(AD48/10^8),"#億;;")&amp;TEXT(MOD(AD48,10^8)/10^4,"[&gt;=1000]#,##0万円;[&gt;0]#万円;円"))</f>
        <v>#REF!</v>
      </c>
      <c r="N51" s="85"/>
      <c r="O51" s="6"/>
      <c r="P51" s="107" t="s">
        <v>32</v>
      </c>
      <c r="Q51" s="107"/>
      <c r="R51" s="107"/>
      <c r="S51" s="79" t="e">
        <f>IF(AD60=0,0,TEXT(INT(AD60/10^8),"#億;;")&amp;TEXT(MOD(AD60,10^8)/10^4,"[&gt;=1000]#,##0万円;[&gt;0]#万円;円"))</f>
        <v>#REF!</v>
      </c>
      <c r="T51" s="61"/>
      <c r="U51" s="6"/>
      <c r="V51" s="139" t="s">
        <v>89</v>
      </c>
      <c r="W51" s="143"/>
      <c r="X51" s="147" t="s">
        <v>88</v>
      </c>
      <c r="Y51" s="153"/>
      <c r="Z51" s="159">
        <v>19.36</v>
      </c>
      <c r="AA51" s="161"/>
      <c r="AB51" s="6"/>
      <c r="AC51" s="1" t="s">
        <v>28</v>
      </c>
      <c r="AD51" s="164" t="e">
        <f>AD45+AD46</f>
        <v>#REF!</v>
      </c>
    </row>
    <row r="52" spans="1:30" ht="18" customHeight="1">
      <c r="A52" s="3"/>
      <c r="B52" s="6"/>
      <c r="C52" s="26">
        <v>3</v>
      </c>
      <c r="D52" s="34" t="s">
        <v>58</v>
      </c>
      <c r="E52" s="34"/>
      <c r="F52" s="34"/>
      <c r="G52" s="55" t="e">
        <f>IF(AD40&gt;0,TEXT(INT(AD40/10^8),"#億;;")&amp;TEXT(MOD(AD40,10^8)/10^4,"[&gt;=1000]#,##0万円;[&gt;0]#万円;円"),"△"&amp;TEXT(INT(-AD40/10^8),"#億;;")&amp;TEXT(MOD(-AD40,10^8)/10^4,"[&gt;=1000]#,##0万円;[&gt;0]#万円;円"))</f>
        <v>#REF!</v>
      </c>
      <c r="H52" s="61"/>
      <c r="I52" s="6"/>
      <c r="J52" s="68" t="s">
        <v>162</v>
      </c>
      <c r="K52" s="68"/>
      <c r="L52" s="68"/>
      <c r="M52" s="53"/>
      <c r="N52" s="53"/>
      <c r="O52" s="6"/>
      <c r="P52" s="37" t="s">
        <v>34</v>
      </c>
      <c r="Q52" s="37"/>
      <c r="R52" s="37"/>
      <c r="S52" s="57"/>
      <c r="T52" s="63"/>
      <c r="U52" s="6"/>
      <c r="V52" s="140"/>
      <c r="W52" s="144"/>
      <c r="X52" s="148"/>
      <c r="Y52" s="154"/>
      <c r="Z52" s="160"/>
      <c r="AA52" s="162"/>
      <c r="AB52" s="6"/>
    </row>
    <row r="53" spans="1:30" ht="18" customHeight="1">
      <c r="A53" s="3"/>
      <c r="B53" s="6"/>
      <c r="C53" s="27"/>
      <c r="D53" s="38" t="s">
        <v>146</v>
      </c>
      <c r="E53" s="46"/>
      <c r="F53" s="50"/>
      <c r="G53" s="56"/>
      <c r="H53" s="62"/>
      <c r="I53" s="6"/>
      <c r="J53" s="71"/>
      <c r="K53" s="71"/>
      <c r="L53" s="71"/>
      <c r="M53" s="86"/>
      <c r="N53" s="86"/>
      <c r="O53" s="6"/>
      <c r="P53" s="108" t="s">
        <v>71</v>
      </c>
      <c r="Q53" s="116"/>
      <c r="R53" s="116"/>
      <c r="S53" s="58" t="e">
        <f>IF(AD61=0,0,TEXT(INT(AD61/10^8),"#億;;")&amp;TEXT(MOD(AD61,10^8)/10^4,"[&gt;=1000]#,##0万円;[&gt;0]#万円;円"))</f>
        <v>#REF!</v>
      </c>
      <c r="T53" s="128"/>
      <c r="U53" s="6"/>
      <c r="V53" s="139" t="s">
        <v>108</v>
      </c>
      <c r="W53" s="143"/>
      <c r="X53" s="149">
        <v>12.2</v>
      </c>
      <c r="Y53" s="155"/>
      <c r="Z53" s="159">
        <v>25</v>
      </c>
      <c r="AA53" s="161"/>
      <c r="AB53" s="6"/>
      <c r="AC53" s="1" t="s">
        <v>41</v>
      </c>
      <c r="AD53" s="2" t="s">
        <v>68</v>
      </c>
    </row>
    <row r="54" spans="1:30" ht="18" customHeight="1">
      <c r="A54" s="3"/>
      <c r="B54" s="6"/>
      <c r="C54" s="28"/>
      <c r="D54" s="40"/>
      <c r="E54" s="45"/>
      <c r="F54" s="51"/>
      <c r="G54" s="57"/>
      <c r="H54" s="63"/>
      <c r="I54" s="6"/>
      <c r="J54" s="72" t="s">
        <v>1</v>
      </c>
      <c r="K54" s="74"/>
      <c r="L54" s="77"/>
      <c r="M54" s="87">
        <f>IF(AD49=0,0,TEXT(INT(AD49/10^8),"#億;;")&amp;TEXT(MOD(AD49,10^8)/10^4,"[&gt;=1000]#,##0万円;[&gt;0]#万円;円"))</f>
        <v>0</v>
      </c>
      <c r="N54" s="91"/>
      <c r="O54" s="6"/>
      <c r="P54" s="108" t="s">
        <v>145</v>
      </c>
      <c r="Q54" s="116"/>
      <c r="R54" s="116"/>
      <c r="S54" s="58" t="e">
        <f>IF(AD62=0,0,TEXT(INT(AD62/10^8),"#億;;")&amp;TEXT(MOD(AD62,10^8)/10^4,"[&gt;=1000]#,##0万円;[&gt;0]#万円;円"))</f>
        <v>#REF!</v>
      </c>
      <c r="T54" s="128"/>
      <c r="U54" s="6"/>
      <c r="V54" s="140"/>
      <c r="W54" s="144"/>
      <c r="X54" s="150"/>
      <c r="Y54" s="156"/>
      <c r="Z54" s="160"/>
      <c r="AA54" s="162"/>
      <c r="AB54" s="6"/>
      <c r="AC54" s="1" t="s">
        <v>29</v>
      </c>
      <c r="AD54" s="2" t="e">
        <f>SUM(AD55:AD58)</f>
        <v>#REF!</v>
      </c>
    </row>
    <row r="55" spans="1:30" ht="18" customHeight="1">
      <c r="A55" s="3"/>
      <c r="B55" s="6"/>
      <c r="C55" s="29" t="s">
        <v>125</v>
      </c>
      <c r="D55" s="41"/>
      <c r="E55" s="41"/>
      <c r="F55" s="52"/>
      <c r="G55" s="58" t="e">
        <f>IF(AD39=0,0,TEXT(INT(AD39/10^8),"#億;;")&amp;TEXT(MOD(AD39,10^8)/10^4,"[&gt;=1000]#,##0万円;[&gt;0]#万円;円"))</f>
        <v>#REF!</v>
      </c>
      <c r="H55" s="64"/>
      <c r="I55" s="6"/>
      <c r="J55" s="73" t="s">
        <v>25</v>
      </c>
      <c r="K55" s="75"/>
      <c r="L55" s="78"/>
      <c r="M55" s="87">
        <f>IF(AD50=0,0,TEXT(INT(AD50/10^8),"#億;;")&amp;TEXT(MOD(AD50,10^8)/10^4,"[&gt;=1000]#,##0万円;[&gt;0]#万円;円"))</f>
        <v>0</v>
      </c>
      <c r="N55" s="91"/>
      <c r="O55" s="6"/>
      <c r="P55" s="109" t="s">
        <v>138</v>
      </c>
      <c r="Q55" s="109"/>
      <c r="R55" s="109"/>
      <c r="S55" s="124" t="e">
        <f>IF(AD63=0,0,TEXT(INT(AD63/10^8),"#億;;")&amp;TEXT(MOD(AD63,10^8)/10^4,"[&gt;=1000]#,##0万円;[&gt;0]#万円;円"))</f>
        <v>#REF!</v>
      </c>
      <c r="T55" s="124"/>
      <c r="U55" s="6"/>
      <c r="V55" s="139" t="s">
        <v>96</v>
      </c>
      <c r="W55" s="143"/>
      <c r="X55" s="149"/>
      <c r="Y55" s="155"/>
      <c r="Z55" s="159">
        <v>350</v>
      </c>
      <c r="AA55" s="161"/>
      <c r="AB55" s="6"/>
      <c r="AC55" s="1" t="s">
        <v>132</v>
      </c>
      <c r="AD55" s="164" t="e">
        <f>#REF!</f>
        <v>#REF!</v>
      </c>
    </row>
    <row r="56" spans="1:30" ht="18" customHeight="1">
      <c r="A56" s="3"/>
      <c r="B56" s="6"/>
      <c r="C56" s="30" t="s">
        <v>78</v>
      </c>
      <c r="D56" s="30"/>
      <c r="E56" s="30"/>
      <c r="F56" s="30"/>
      <c r="G56" s="54" t="e">
        <f>IF(AD42=0,0,TEXT(INT(AD42/10^8),"#億;;")&amp;TEXT(MOD(AD42,10^8)/10^4,"[&gt;=1000]#,##0万円;[&gt;0]#万円;円"))</f>
        <v>#REF!</v>
      </c>
      <c r="H56" s="54"/>
      <c r="I56" s="6"/>
      <c r="J56" s="30" t="s">
        <v>129</v>
      </c>
      <c r="K56" s="30"/>
      <c r="L56" s="30"/>
      <c r="M56" s="80" t="e">
        <f>IF(AD51=0,0,TEXT(INT(AD51/10^8),"#億;;")&amp;TEXT(MOD(AD51,10^8)/10^4,"[&gt;=1000]#,##0万円;[&gt;0]#万円;円"))</f>
        <v>#REF!</v>
      </c>
      <c r="N56" s="80"/>
      <c r="O56" s="6"/>
      <c r="P56" s="37" t="s">
        <v>139</v>
      </c>
      <c r="Q56" s="37"/>
      <c r="R56" s="37"/>
      <c r="S56" s="124"/>
      <c r="T56" s="124"/>
      <c r="U56" s="6"/>
      <c r="V56" s="140"/>
      <c r="W56" s="144"/>
      <c r="X56" s="150"/>
      <c r="Y56" s="156"/>
      <c r="Z56" s="160"/>
      <c r="AA56" s="162"/>
      <c r="AB56" s="6"/>
      <c r="AC56" s="1" t="s">
        <v>136</v>
      </c>
      <c r="AD56" s="164" t="e">
        <f>#REF!</f>
        <v>#REF!</v>
      </c>
    </row>
    <row r="57" spans="1:30" ht="18" customHeight="1">
      <c r="A57" s="3"/>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1" t="s">
        <v>137</v>
      </c>
      <c r="AD57" s="164" t="e">
        <f>#REF!</f>
        <v>#REF!</v>
      </c>
    </row>
    <row r="58" spans="1:30">
      <c r="A58" s="4"/>
      <c r="B58" s="4"/>
      <c r="C58" s="4" t="s">
        <v>120</v>
      </c>
      <c r="D58" s="4"/>
      <c r="E58" s="4"/>
      <c r="F58" s="4"/>
      <c r="G58" s="4"/>
      <c r="H58" s="4"/>
      <c r="I58" s="4"/>
      <c r="J58" s="4"/>
      <c r="K58" s="4"/>
      <c r="L58" s="4"/>
      <c r="M58" s="4"/>
      <c r="N58" s="4"/>
      <c r="O58" s="4"/>
      <c r="P58" s="4"/>
      <c r="Q58" s="4"/>
      <c r="R58" s="4"/>
      <c r="S58" s="4"/>
      <c r="T58" s="4"/>
      <c r="U58" s="4"/>
      <c r="V58" s="4"/>
      <c r="W58" s="4"/>
      <c r="X58" s="4"/>
      <c r="Y58" s="4"/>
      <c r="Z58" s="4"/>
      <c r="AA58" s="4"/>
      <c r="AB58" s="4"/>
      <c r="AC58" s="1" t="s">
        <v>133</v>
      </c>
      <c r="AD58" s="164" t="e">
        <f>#REF!</f>
        <v>#REF!</v>
      </c>
    </row>
    <row r="59" spans="1:30">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1" t="s">
        <v>31</v>
      </c>
      <c r="AD59" s="164" t="e">
        <f>#REF!</f>
        <v>#REF!</v>
      </c>
    </row>
    <row r="60" spans="1:30">
      <c r="A60" s="3"/>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1" t="s">
        <v>107</v>
      </c>
      <c r="AD60" s="166" t="e">
        <f>AD54-AD59</f>
        <v>#REF!</v>
      </c>
    </row>
    <row r="61" spans="1:30">
      <c r="AC61" s="1" t="s">
        <v>134</v>
      </c>
      <c r="AD61" s="166" t="e">
        <f>#REF!</f>
        <v>#REF!</v>
      </c>
    </row>
    <row r="62" spans="1:30">
      <c r="AC62" s="1" t="s">
        <v>135</v>
      </c>
      <c r="AD62" s="166" t="e">
        <f>#REF!</f>
        <v>#REF!</v>
      </c>
    </row>
    <row r="63" spans="1:30">
      <c r="AC63" s="1" t="s">
        <v>138</v>
      </c>
      <c r="AD63" s="2" t="e">
        <f>AD60+AD61-AD62</f>
        <v>#REF!</v>
      </c>
    </row>
  </sheetData>
  <mergeCells count="151">
    <mergeCell ref="D19:F19"/>
    <mergeCell ref="P20:S20"/>
    <mergeCell ref="T20:V20"/>
    <mergeCell ref="W20:X20"/>
    <mergeCell ref="Y20:Z20"/>
    <mergeCell ref="D23:F23"/>
    <mergeCell ref="P25:AA25"/>
    <mergeCell ref="P26:Q26"/>
    <mergeCell ref="R26:T26"/>
    <mergeCell ref="P27:Q27"/>
    <mergeCell ref="R27:T27"/>
    <mergeCell ref="P28:Q28"/>
    <mergeCell ref="R28:T28"/>
    <mergeCell ref="I29:L29"/>
    <mergeCell ref="M29:N29"/>
    <mergeCell ref="P29:U29"/>
    <mergeCell ref="V29:X29"/>
    <mergeCell ref="C34:F34"/>
    <mergeCell ref="G34:H34"/>
    <mergeCell ref="I34:L34"/>
    <mergeCell ref="M34:N34"/>
    <mergeCell ref="P41:R41"/>
    <mergeCell ref="S41:T41"/>
    <mergeCell ref="P42:R42"/>
    <mergeCell ref="P43:R43"/>
    <mergeCell ref="C44:F44"/>
    <mergeCell ref="G44:H44"/>
    <mergeCell ref="P44:R44"/>
    <mergeCell ref="C45:F45"/>
    <mergeCell ref="G45:H45"/>
    <mergeCell ref="P45:R45"/>
    <mergeCell ref="P46:R46"/>
    <mergeCell ref="P47:R47"/>
    <mergeCell ref="J48:L48"/>
    <mergeCell ref="M48:N48"/>
    <mergeCell ref="P48:R48"/>
    <mergeCell ref="V48:W48"/>
    <mergeCell ref="X48:Y48"/>
    <mergeCell ref="Z48:AA48"/>
    <mergeCell ref="D49:F49"/>
    <mergeCell ref="P49:R49"/>
    <mergeCell ref="P50:R50"/>
    <mergeCell ref="S50:T50"/>
    <mergeCell ref="J51:L51"/>
    <mergeCell ref="P51:R51"/>
    <mergeCell ref="D52:F52"/>
    <mergeCell ref="P52:R52"/>
    <mergeCell ref="P53:R53"/>
    <mergeCell ref="S53:T53"/>
    <mergeCell ref="J54:L54"/>
    <mergeCell ref="M54:N54"/>
    <mergeCell ref="P54:R54"/>
    <mergeCell ref="S54:T54"/>
    <mergeCell ref="C55:F55"/>
    <mergeCell ref="G55:H55"/>
    <mergeCell ref="J55:L55"/>
    <mergeCell ref="M55:N55"/>
    <mergeCell ref="P55:R55"/>
    <mergeCell ref="C56:F56"/>
    <mergeCell ref="G56:H56"/>
    <mergeCell ref="J56:L56"/>
    <mergeCell ref="M56:N56"/>
    <mergeCell ref="P56:R56"/>
    <mergeCell ref="C1:AB5"/>
    <mergeCell ref="C6:N7"/>
    <mergeCell ref="AC6:AF9"/>
    <mergeCell ref="C9:N10"/>
    <mergeCell ref="P9:AA10"/>
    <mergeCell ref="C11:N14"/>
    <mergeCell ref="P11:S12"/>
    <mergeCell ref="T11:W12"/>
    <mergeCell ref="X11:X12"/>
    <mergeCell ref="Y11:Y12"/>
    <mergeCell ref="P14:U15"/>
    <mergeCell ref="V14:W15"/>
    <mergeCell ref="C17:H18"/>
    <mergeCell ref="I17:N18"/>
    <mergeCell ref="P17:U18"/>
    <mergeCell ref="V17:W18"/>
    <mergeCell ref="G19:H22"/>
    <mergeCell ref="I19:I24"/>
    <mergeCell ref="J19:L20"/>
    <mergeCell ref="M19:N20"/>
    <mergeCell ref="D20:F22"/>
    <mergeCell ref="J21:L22"/>
    <mergeCell ref="M21:N22"/>
    <mergeCell ref="P21:U22"/>
    <mergeCell ref="V21:W22"/>
    <mergeCell ref="G23:H25"/>
    <mergeCell ref="J23:L24"/>
    <mergeCell ref="M23:N24"/>
    <mergeCell ref="D24:F25"/>
    <mergeCell ref="I25:I28"/>
    <mergeCell ref="J25:L26"/>
    <mergeCell ref="M25:N26"/>
    <mergeCell ref="D26:F27"/>
    <mergeCell ref="G26:H27"/>
    <mergeCell ref="J27:L28"/>
    <mergeCell ref="M27:N28"/>
    <mergeCell ref="D28:F29"/>
    <mergeCell ref="G28:H29"/>
    <mergeCell ref="C30:C33"/>
    <mergeCell ref="D30:F31"/>
    <mergeCell ref="G30:H31"/>
    <mergeCell ref="I30:N31"/>
    <mergeCell ref="P30:S31"/>
    <mergeCell ref="T30:V31"/>
    <mergeCell ref="D32:F33"/>
    <mergeCell ref="G32:H33"/>
    <mergeCell ref="I32:L33"/>
    <mergeCell ref="M32:N33"/>
    <mergeCell ref="P33:T34"/>
    <mergeCell ref="V34:AA36"/>
    <mergeCell ref="P35:T40"/>
    <mergeCell ref="C37:H38"/>
    <mergeCell ref="J37:N38"/>
    <mergeCell ref="C39:H42"/>
    <mergeCell ref="J39:N44"/>
    <mergeCell ref="V39:AA44"/>
    <mergeCell ref="S42:T43"/>
    <mergeCell ref="S44:T45"/>
    <mergeCell ref="G46:H48"/>
    <mergeCell ref="J46:L47"/>
    <mergeCell ref="M46:N47"/>
    <mergeCell ref="S46:T47"/>
    <mergeCell ref="V46:AA47"/>
    <mergeCell ref="D47:F48"/>
    <mergeCell ref="S48:T49"/>
    <mergeCell ref="G49:H51"/>
    <mergeCell ref="J49:L50"/>
    <mergeCell ref="M49:N50"/>
    <mergeCell ref="V49:W50"/>
    <mergeCell ref="X49:Y50"/>
    <mergeCell ref="Z49:AA50"/>
    <mergeCell ref="D50:F51"/>
    <mergeCell ref="M51:N53"/>
    <mergeCell ref="S51:T52"/>
    <mergeCell ref="V51:W52"/>
    <mergeCell ref="X51:Y52"/>
    <mergeCell ref="Z51:AA52"/>
    <mergeCell ref="G52:H54"/>
    <mergeCell ref="J52:L53"/>
    <mergeCell ref="D53:F54"/>
    <mergeCell ref="V53:W54"/>
    <mergeCell ref="X53:Y54"/>
    <mergeCell ref="Z53:AA54"/>
    <mergeCell ref="S55:T56"/>
    <mergeCell ref="V55:W56"/>
    <mergeCell ref="X55:Y56"/>
    <mergeCell ref="Z55:AA56"/>
    <mergeCell ref="C19:C29"/>
  </mergeCells>
  <phoneticPr fontId="21"/>
  <printOptions horizontalCentered="1" verticalCentered="1"/>
  <pageMargins left="0" right="0" top="0" bottom="0" header="0.51181102362204722" footer="0"/>
  <pageSetup paperSize="8" scale="87" fitToWidth="1" fitToHeight="1" orientation="landscape"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Q69"/>
  <sheetViews>
    <sheetView showGridLines="0" tabSelected="1" view="pageBreakPreview" topLeftCell="A49" zoomScale="80" zoomScaleNormal="55" zoomScaleSheetLayoutView="80" workbookViewId="0">
      <selection activeCell="M24" sqref="M24:N25"/>
    </sheetView>
  </sheetViews>
  <sheetFormatPr defaultColWidth="8.88671875" defaultRowHeight="15.75"/>
  <cols>
    <col min="1" max="1" width="3.21875" style="1" customWidth="1"/>
    <col min="2" max="2" width="2.44140625" style="1" customWidth="1"/>
    <col min="3" max="3" width="3.6640625" style="1" customWidth="1"/>
    <col min="4" max="8" width="8.88671875" style="1"/>
    <col min="9" max="9" width="3.6640625" style="1" customWidth="1"/>
    <col min="10" max="12" width="8.88671875" style="1"/>
    <col min="13" max="13" width="9.6640625" style="1" customWidth="1"/>
    <col min="14" max="14" width="8.88671875" style="1"/>
    <col min="15" max="15" width="9.44140625" style="1" customWidth="1"/>
    <col min="16" max="20" width="10.77734375" style="1" customWidth="1"/>
    <col min="21" max="21" width="4.6640625" style="1" customWidth="1"/>
    <col min="22" max="23" width="8.88671875" style="1"/>
    <col min="24" max="24" width="10.6640625" style="1" customWidth="1"/>
    <col min="25" max="25" width="9.6640625" style="1" customWidth="1"/>
    <col min="26" max="27" width="8.88671875" style="1"/>
    <col min="28" max="28" width="4.6640625" style="1" customWidth="1"/>
    <col min="29" max="29" width="25.6640625" style="1" customWidth="1"/>
    <col min="30" max="30" width="20.6640625" style="2" customWidth="1"/>
    <col min="31" max="32" width="20.6640625" style="1" customWidth="1"/>
    <col min="33" max="16384" width="8.88671875" style="1"/>
  </cols>
  <sheetData>
    <row r="1" spans="1:43" ht="13.5" customHeight="1">
      <c r="A1" s="3"/>
      <c r="B1" s="5"/>
      <c r="C1" s="9" t="s">
        <v>182</v>
      </c>
      <c r="D1" s="9"/>
      <c r="E1" s="9"/>
      <c r="F1" s="9"/>
      <c r="G1" s="9"/>
      <c r="H1" s="9"/>
      <c r="I1" s="9"/>
      <c r="J1" s="9"/>
      <c r="K1" s="9"/>
      <c r="L1" s="9"/>
      <c r="M1" s="9"/>
      <c r="N1" s="9"/>
      <c r="O1" s="9"/>
      <c r="P1" s="9"/>
      <c r="Q1" s="9"/>
      <c r="R1" s="9"/>
      <c r="S1" s="9"/>
      <c r="T1" s="9"/>
      <c r="U1" s="9"/>
      <c r="V1" s="9"/>
      <c r="W1" s="9"/>
      <c r="X1" s="9"/>
      <c r="Y1" s="9"/>
      <c r="Z1" s="9"/>
      <c r="AA1" s="9"/>
      <c r="AB1" s="9"/>
    </row>
    <row r="2" spans="1:43" ht="13.5" customHeight="1">
      <c r="A2" s="3"/>
      <c r="B2" s="5"/>
      <c r="C2" s="9"/>
      <c r="D2" s="9"/>
      <c r="E2" s="9"/>
      <c r="F2" s="9"/>
      <c r="G2" s="9"/>
      <c r="H2" s="9"/>
      <c r="I2" s="9"/>
      <c r="J2" s="9"/>
      <c r="K2" s="9"/>
      <c r="L2" s="9"/>
      <c r="M2" s="9"/>
      <c r="N2" s="9"/>
      <c r="O2" s="9"/>
      <c r="P2" s="9"/>
      <c r="Q2" s="9"/>
      <c r="R2" s="9"/>
      <c r="S2" s="9"/>
      <c r="T2" s="9"/>
      <c r="U2" s="9"/>
      <c r="V2" s="9"/>
      <c r="W2" s="9"/>
      <c r="X2" s="9"/>
      <c r="Y2" s="9"/>
      <c r="Z2" s="9"/>
      <c r="AA2" s="9"/>
      <c r="AB2" s="9"/>
    </row>
    <row r="3" spans="1:43" ht="13.5" customHeight="1">
      <c r="A3" s="3"/>
      <c r="B3" s="5"/>
      <c r="C3" s="9"/>
      <c r="D3" s="9"/>
      <c r="E3" s="9"/>
      <c r="F3" s="9"/>
      <c r="G3" s="9"/>
      <c r="H3" s="9"/>
      <c r="I3" s="9"/>
      <c r="J3" s="9"/>
      <c r="K3" s="9"/>
      <c r="L3" s="9"/>
      <c r="M3" s="9"/>
      <c r="N3" s="9"/>
      <c r="O3" s="9"/>
      <c r="P3" s="9"/>
      <c r="Q3" s="9"/>
      <c r="R3" s="9"/>
      <c r="S3" s="9"/>
      <c r="T3" s="9"/>
      <c r="U3" s="9"/>
      <c r="V3" s="9"/>
      <c r="W3" s="9"/>
      <c r="X3" s="9"/>
      <c r="Y3" s="9"/>
      <c r="Z3" s="9"/>
      <c r="AA3" s="9"/>
      <c r="AB3" s="9"/>
    </row>
    <row r="4" spans="1:43" ht="13.5" customHeight="1">
      <c r="A4" s="3"/>
      <c r="B4" s="5"/>
      <c r="C4" s="9"/>
      <c r="D4" s="9"/>
      <c r="E4" s="9"/>
      <c r="F4" s="9"/>
      <c r="G4" s="9"/>
      <c r="H4" s="9"/>
      <c r="I4" s="9"/>
      <c r="J4" s="9"/>
      <c r="K4" s="9"/>
      <c r="L4" s="9"/>
      <c r="M4" s="9"/>
      <c r="N4" s="9"/>
      <c r="O4" s="9"/>
      <c r="P4" s="9"/>
      <c r="Q4" s="9"/>
      <c r="R4" s="9"/>
      <c r="S4" s="9"/>
      <c r="T4" s="9"/>
      <c r="U4" s="9"/>
      <c r="V4" s="9"/>
      <c r="W4" s="9"/>
      <c r="X4" s="9"/>
      <c r="Y4" s="9"/>
      <c r="Z4" s="9"/>
      <c r="AA4" s="9"/>
      <c r="AB4" s="9"/>
    </row>
    <row r="5" spans="1:43" ht="15" customHeight="1">
      <c r="A5" s="3"/>
      <c r="B5" s="5"/>
      <c r="C5" s="9"/>
      <c r="D5" s="9"/>
      <c r="E5" s="9"/>
      <c r="F5" s="9"/>
      <c r="G5" s="9"/>
      <c r="H5" s="9"/>
      <c r="I5" s="9"/>
      <c r="J5" s="9"/>
      <c r="K5" s="9"/>
      <c r="L5" s="9"/>
      <c r="M5" s="9"/>
      <c r="N5" s="9"/>
      <c r="O5" s="9"/>
      <c r="P5" s="9"/>
      <c r="Q5" s="9"/>
      <c r="R5" s="9"/>
      <c r="S5" s="9"/>
      <c r="T5" s="9"/>
      <c r="U5" s="9"/>
      <c r="V5" s="9"/>
      <c r="W5" s="9"/>
      <c r="X5" s="9"/>
      <c r="Y5" s="9"/>
      <c r="Z5" s="9"/>
      <c r="AA5" s="9"/>
      <c r="AB5" s="9"/>
    </row>
    <row r="6" spans="1:43" ht="15" customHeight="1">
      <c r="A6" s="3"/>
      <c r="B6" s="7"/>
      <c r="C6" s="11" t="s">
        <v>166</v>
      </c>
      <c r="D6" s="12"/>
      <c r="E6" s="12"/>
      <c r="F6" s="12"/>
      <c r="G6" s="12"/>
      <c r="H6" s="12"/>
      <c r="I6" s="12"/>
      <c r="J6" s="12"/>
      <c r="K6" s="12"/>
      <c r="L6" s="12"/>
      <c r="M6" s="12"/>
      <c r="N6" s="12"/>
      <c r="O6" s="6"/>
      <c r="P6" s="94" t="s">
        <v>148</v>
      </c>
      <c r="Q6" s="94"/>
      <c r="R6" s="94"/>
      <c r="S6" s="94"/>
      <c r="T6" s="94"/>
      <c r="U6" s="94"/>
      <c r="V6" s="94"/>
      <c r="W6" s="94"/>
      <c r="X6" s="94"/>
      <c r="Y6" s="94"/>
      <c r="Z6" s="94"/>
      <c r="AA6" s="94"/>
      <c r="AB6" s="6"/>
      <c r="AC6" s="163"/>
      <c r="AD6" s="163"/>
      <c r="AE6" s="163"/>
      <c r="AF6" s="163"/>
    </row>
    <row r="7" spans="1:43" ht="15" customHeight="1">
      <c r="A7" s="3"/>
      <c r="B7" s="7"/>
      <c r="C7" s="12"/>
      <c r="D7" s="12"/>
      <c r="E7" s="12"/>
      <c r="F7" s="12"/>
      <c r="G7" s="12"/>
      <c r="H7" s="12"/>
      <c r="I7" s="12"/>
      <c r="J7" s="12"/>
      <c r="K7" s="12"/>
      <c r="L7" s="12"/>
      <c r="M7" s="12"/>
      <c r="N7" s="12"/>
      <c r="O7" s="6"/>
      <c r="P7" s="94"/>
      <c r="Q7" s="94"/>
      <c r="R7" s="94"/>
      <c r="S7" s="94"/>
      <c r="T7" s="94"/>
      <c r="U7" s="94"/>
      <c r="V7" s="94"/>
      <c r="W7" s="94"/>
      <c r="X7" s="94"/>
      <c r="Y7" s="94"/>
      <c r="Z7" s="94"/>
      <c r="AA7" s="94"/>
      <c r="AB7" s="6"/>
    </row>
    <row r="8" spans="1:43" ht="13.5" customHeight="1">
      <c r="A8" s="3"/>
      <c r="B8" s="6"/>
      <c r="C8" s="13" t="s">
        <v>149</v>
      </c>
      <c r="D8" s="13"/>
      <c r="E8" s="13"/>
      <c r="F8" s="13"/>
      <c r="G8" s="13"/>
      <c r="H8" s="13"/>
      <c r="I8" s="13"/>
      <c r="J8" s="13"/>
      <c r="K8" s="13"/>
      <c r="L8" s="13"/>
      <c r="M8" s="13"/>
      <c r="N8" s="13"/>
      <c r="O8" s="6"/>
      <c r="P8" s="95" t="s">
        <v>153</v>
      </c>
      <c r="Q8" s="95"/>
      <c r="R8" s="95"/>
      <c r="S8" s="95"/>
      <c r="T8" s="125" t="s">
        <v>179</v>
      </c>
      <c r="U8" s="125"/>
      <c r="V8" s="125"/>
      <c r="W8" s="125"/>
      <c r="X8" s="145">
        <v>12967</v>
      </c>
      <c r="Y8" s="151" t="s">
        <v>101</v>
      </c>
      <c r="Z8" s="157"/>
      <c r="AA8" s="25"/>
      <c r="AB8" s="6"/>
    </row>
    <row r="9" spans="1:43" ht="15.6" customHeight="1">
      <c r="A9" s="3"/>
      <c r="B9" s="6"/>
      <c r="C9" s="13"/>
      <c r="D9" s="13"/>
      <c r="E9" s="13"/>
      <c r="F9" s="13"/>
      <c r="G9" s="13"/>
      <c r="H9" s="13"/>
      <c r="I9" s="13"/>
      <c r="J9" s="13"/>
      <c r="K9" s="13"/>
      <c r="L9" s="13"/>
      <c r="M9" s="13"/>
      <c r="N9" s="13"/>
      <c r="O9" s="6"/>
      <c r="P9" s="95"/>
      <c r="Q9" s="95"/>
      <c r="R9" s="95"/>
      <c r="S9" s="95"/>
      <c r="T9" s="125"/>
      <c r="U9" s="125"/>
      <c r="V9" s="125"/>
      <c r="W9" s="125"/>
      <c r="X9" s="125"/>
      <c r="Y9" s="151"/>
      <c r="Z9" s="157"/>
      <c r="AA9" s="25"/>
      <c r="AB9" s="6"/>
      <c r="AC9" s="2" t="s">
        <v>46</v>
      </c>
      <c r="AD9" s="197">
        <v>12967</v>
      </c>
      <c r="AE9" s="1" t="s">
        <v>172</v>
      </c>
      <c r="AF9" s="165">
        <v>0.75859479641023797</v>
      </c>
    </row>
    <row r="10" spans="1:43" ht="15.6" customHeight="1">
      <c r="A10" s="3"/>
      <c r="B10" s="6"/>
      <c r="C10" s="13"/>
      <c r="D10" s="13"/>
      <c r="E10" s="13"/>
      <c r="F10" s="13"/>
      <c r="G10" s="13"/>
      <c r="H10" s="13"/>
      <c r="I10" s="13"/>
      <c r="J10" s="13"/>
      <c r="K10" s="13"/>
      <c r="L10" s="13"/>
      <c r="M10" s="13"/>
      <c r="N10" s="13"/>
      <c r="O10" s="6"/>
      <c r="P10" s="25" t="s">
        <v>152</v>
      </c>
      <c r="Q10" s="110" t="str">
        <v>189万円</v>
      </c>
      <c r="R10" s="117" t="s">
        <v>127</v>
      </c>
      <c r="S10" s="110" t="str">
        <v>55万円</v>
      </c>
      <c r="T10" s="25"/>
      <c r="U10" s="25"/>
      <c r="V10" s="25"/>
      <c r="W10" s="25"/>
      <c r="X10" s="25"/>
      <c r="Y10" s="25"/>
      <c r="Z10" s="25"/>
      <c r="AA10" s="25"/>
      <c r="AB10" s="6"/>
      <c r="AC10" s="1" t="s">
        <v>23</v>
      </c>
      <c r="AD10" s="2">
        <v>1891838.1870903061</v>
      </c>
      <c r="AE10" s="1" t="s">
        <v>118</v>
      </c>
      <c r="AF10" s="2">
        <v>46611184911</v>
      </c>
    </row>
    <row r="11" spans="1:43" ht="15.6" customHeight="1">
      <c r="A11" s="3"/>
      <c r="B11" s="6"/>
      <c r="C11" s="13"/>
      <c r="D11" s="13"/>
      <c r="E11" s="13"/>
      <c r="F11" s="13"/>
      <c r="G11" s="13"/>
      <c r="H11" s="13"/>
      <c r="I11" s="13"/>
      <c r="J11" s="13"/>
      <c r="K11" s="13"/>
      <c r="L11" s="13"/>
      <c r="M11" s="13"/>
      <c r="N11" s="13"/>
      <c r="O11" s="6"/>
      <c r="P11" s="95" t="s">
        <v>174</v>
      </c>
      <c r="Q11" s="95"/>
      <c r="R11" s="95"/>
      <c r="S11" s="95"/>
      <c r="T11" s="95"/>
      <c r="U11" s="95"/>
      <c r="V11" s="95"/>
      <c r="W11" s="185">
        <v>0.70823838850390564</v>
      </c>
      <c r="X11" s="185"/>
      <c r="Y11" s="25"/>
      <c r="Z11" s="25"/>
      <c r="AA11" s="25"/>
      <c r="AB11" s="6"/>
      <c r="AC11" s="1" t="s">
        <v>177</v>
      </c>
      <c r="AD11" s="2">
        <v>551965.75815531739</v>
      </c>
      <c r="AE11" s="1" t="s">
        <v>119</v>
      </c>
      <c r="AF11" s="2">
        <v>35359002328</v>
      </c>
    </row>
    <row r="12" spans="1:43" ht="15.6" customHeight="1">
      <c r="A12" s="3"/>
      <c r="B12" s="6"/>
      <c r="D12" s="31"/>
      <c r="O12" s="6"/>
      <c r="P12" s="95"/>
      <c r="Q12" s="95"/>
      <c r="R12" s="95"/>
      <c r="S12" s="95"/>
      <c r="T12" s="95"/>
      <c r="U12" s="95"/>
      <c r="V12" s="95"/>
      <c r="W12" s="185"/>
      <c r="X12" s="185"/>
      <c r="Y12" s="25"/>
      <c r="Z12" s="25"/>
      <c r="AA12" s="25"/>
      <c r="AB12" s="6"/>
      <c r="AC12" s="1" t="s">
        <v>51</v>
      </c>
      <c r="AD12" s="165">
        <v>0.70823838850390564</v>
      </c>
    </row>
    <row r="13" spans="1:43" ht="15.6" customHeight="1">
      <c r="A13" s="3"/>
      <c r="B13" s="6"/>
      <c r="O13" s="6"/>
      <c r="P13" s="1" t="s">
        <v>181</v>
      </c>
      <c r="W13" s="25"/>
      <c r="X13" s="25"/>
      <c r="Y13" s="25"/>
      <c r="Z13" s="25"/>
      <c r="AA13" s="25"/>
      <c r="AB13" s="6"/>
      <c r="AC13" s="1" t="s">
        <v>53</v>
      </c>
      <c r="AD13" s="165">
        <v>0.41195396385165783</v>
      </c>
    </row>
    <row r="14" spans="1:43" ht="19.5" customHeight="1">
      <c r="A14" s="3"/>
      <c r="B14" s="6"/>
      <c r="C14" s="14" t="s">
        <v>0</v>
      </c>
      <c r="D14" s="32"/>
      <c r="E14" s="32"/>
      <c r="F14" s="32"/>
      <c r="G14" s="32"/>
      <c r="H14" s="59"/>
      <c r="I14" s="14" t="s">
        <v>6</v>
      </c>
      <c r="J14" s="32"/>
      <c r="K14" s="32"/>
      <c r="L14" s="32"/>
      <c r="M14" s="32"/>
      <c r="N14" s="59"/>
      <c r="O14" s="6"/>
      <c r="P14" s="95" t="s">
        <v>173</v>
      </c>
      <c r="Q14" s="95"/>
      <c r="R14" s="95"/>
      <c r="S14" s="95"/>
      <c r="T14" s="95"/>
      <c r="U14" s="95"/>
      <c r="V14" s="95"/>
      <c r="W14" s="185">
        <v>0.75859479641023797</v>
      </c>
      <c r="X14" s="185"/>
      <c r="Y14" s="25"/>
      <c r="Z14" s="25"/>
      <c r="AA14" s="25"/>
      <c r="AB14" s="6"/>
      <c r="AC14" s="1" t="s">
        <v>36</v>
      </c>
      <c r="AD14" s="2" t="s">
        <v>47</v>
      </c>
    </row>
    <row r="15" spans="1:43" ht="19.5" customHeight="1">
      <c r="A15" s="3"/>
      <c r="B15" s="6"/>
      <c r="C15" s="15"/>
      <c r="D15" s="33"/>
      <c r="E15" s="33"/>
      <c r="F15" s="33"/>
      <c r="G15" s="33"/>
      <c r="H15" s="60"/>
      <c r="I15" s="15"/>
      <c r="J15" s="33"/>
      <c r="K15" s="33"/>
      <c r="L15" s="33"/>
      <c r="M15" s="33"/>
      <c r="N15" s="60"/>
      <c r="O15" s="6"/>
      <c r="P15" s="95"/>
      <c r="Q15" s="95"/>
      <c r="R15" s="95"/>
      <c r="S15" s="95"/>
      <c r="T15" s="95"/>
      <c r="U15" s="95"/>
      <c r="V15" s="95"/>
      <c r="W15" s="185"/>
      <c r="X15" s="185"/>
      <c r="Y15" s="25"/>
      <c r="Z15" s="25"/>
      <c r="AA15" s="25"/>
      <c r="AB15" s="6"/>
      <c r="AC15" s="1" t="s">
        <v>169</v>
      </c>
      <c r="AD15" s="2" t="str">
        <v>466億1,118万円</v>
      </c>
      <c r="AE15" s="1" t="s">
        <v>157</v>
      </c>
      <c r="AF15" s="1" t="str">
        <v>353億5,900万円</v>
      </c>
    </row>
    <row r="16" spans="1:43" ht="20.100000000000001" customHeight="1">
      <c r="A16" s="3"/>
      <c r="B16" s="6"/>
      <c r="C16" s="16" t="s">
        <v>75</v>
      </c>
      <c r="D16" s="34" t="s">
        <v>27</v>
      </c>
      <c r="E16" s="34"/>
      <c r="F16" s="34"/>
      <c r="G16" s="53" t="str">
        <v>103億6,999万円</v>
      </c>
      <c r="H16" s="53"/>
      <c r="I16" s="19" t="s">
        <v>10</v>
      </c>
      <c r="J16" s="21" t="s">
        <v>81</v>
      </c>
      <c r="K16" s="21"/>
      <c r="L16" s="21"/>
      <c r="M16" s="53" t="str">
        <v>55億6,776万円</v>
      </c>
      <c r="N16" s="53"/>
      <c r="O16" s="6"/>
      <c r="P16" s="1" t="s">
        <v>180</v>
      </c>
      <c r="W16" s="25"/>
      <c r="X16" s="25"/>
      <c r="Y16" s="25"/>
      <c r="Z16" s="25"/>
      <c r="AA16" s="25"/>
      <c r="AB16" s="6"/>
      <c r="AC16" s="1" t="s">
        <v>2</v>
      </c>
      <c r="AD16" s="164">
        <v>10369989230</v>
      </c>
      <c r="AF16" s="111"/>
      <c r="AG16" s="111"/>
      <c r="AH16" s="111"/>
      <c r="AI16" s="111"/>
      <c r="AJ16" s="111"/>
      <c r="AK16" s="111"/>
      <c r="AL16" s="111"/>
      <c r="AM16" s="111"/>
      <c r="AN16" s="111"/>
      <c r="AO16" s="111"/>
      <c r="AP16" s="111"/>
      <c r="AQ16" s="111"/>
    </row>
    <row r="17" spans="1:43" ht="20.100000000000001" customHeight="1">
      <c r="A17" s="3"/>
      <c r="B17" s="6"/>
      <c r="C17" s="17"/>
      <c r="D17" s="35" t="s">
        <v>110</v>
      </c>
      <c r="E17" s="35"/>
      <c r="F17" s="35"/>
      <c r="G17" s="53"/>
      <c r="H17" s="53"/>
      <c r="I17" s="19"/>
      <c r="J17" s="21"/>
      <c r="K17" s="21"/>
      <c r="L17" s="21"/>
      <c r="M17" s="53"/>
      <c r="N17" s="53"/>
      <c r="O17" s="6"/>
      <c r="P17" s="180" t="s">
        <v>66</v>
      </c>
      <c r="Q17" s="180"/>
      <c r="R17" s="180"/>
      <c r="S17" s="180"/>
      <c r="T17" s="110" t="str">
        <v>466億1,118万円</v>
      </c>
      <c r="U17" s="110"/>
      <c r="V17" s="110"/>
      <c r="W17" s="141" t="s">
        <v>157</v>
      </c>
      <c r="X17" s="141"/>
      <c r="Y17" s="152" t="str">
        <v>353億5,900万円</v>
      </c>
      <c r="Z17" s="152"/>
      <c r="AA17" s="111"/>
      <c r="AB17" s="6"/>
      <c r="AC17" s="1" t="s">
        <v>92</v>
      </c>
      <c r="AD17" s="164">
        <v>12102484132</v>
      </c>
      <c r="AF17" s="111"/>
      <c r="AG17" s="111"/>
      <c r="AH17" s="111"/>
      <c r="AI17" s="111"/>
      <c r="AJ17" s="111"/>
      <c r="AK17" s="111"/>
      <c r="AL17" s="111"/>
      <c r="AM17" s="111"/>
      <c r="AN17" s="111"/>
      <c r="AO17" s="111"/>
      <c r="AP17" s="111"/>
      <c r="AQ17" s="111"/>
    </row>
    <row r="18" spans="1:43" ht="20.100000000000001" customHeight="1">
      <c r="A18" s="3"/>
      <c r="B18" s="6"/>
      <c r="C18" s="17"/>
      <c r="D18" s="36"/>
      <c r="E18" s="36"/>
      <c r="F18" s="36"/>
      <c r="G18" s="53"/>
      <c r="H18" s="53"/>
      <c r="I18" s="19"/>
      <c r="J18" s="21" t="s">
        <v>43</v>
      </c>
      <c r="K18" s="21"/>
      <c r="L18" s="21"/>
      <c r="M18" s="53" t="str">
        <v>6億3,233万円</v>
      </c>
      <c r="N18" s="53"/>
      <c r="O18" s="6"/>
      <c r="P18" s="95" t="s">
        <v>175</v>
      </c>
      <c r="Q18" s="95"/>
      <c r="R18" s="95"/>
      <c r="S18" s="95"/>
      <c r="T18" s="95"/>
      <c r="U18" s="95"/>
      <c r="V18" s="95"/>
      <c r="W18" s="185">
        <v>0.41195396385165783</v>
      </c>
      <c r="X18" s="185"/>
      <c r="Y18" s="111"/>
      <c r="Z18" s="111"/>
      <c r="AA18" s="111"/>
      <c r="AB18" s="6"/>
      <c r="AC18" s="1" t="s">
        <v>115</v>
      </c>
      <c r="AD18" s="164">
        <v>94114427</v>
      </c>
      <c r="AF18" s="111"/>
      <c r="AG18" s="111"/>
      <c r="AH18" s="111"/>
      <c r="AI18" s="111"/>
      <c r="AJ18" s="111"/>
      <c r="AK18" s="111"/>
      <c r="AL18" s="111"/>
      <c r="AM18" s="111"/>
      <c r="AN18" s="111"/>
      <c r="AO18" s="111"/>
      <c r="AP18" s="111"/>
      <c r="AQ18" s="111"/>
    </row>
    <row r="19" spans="1:43" ht="20.100000000000001" customHeight="1">
      <c r="A19" s="3"/>
      <c r="B19" s="6"/>
      <c r="C19" s="17"/>
      <c r="D19" s="36"/>
      <c r="E19" s="36"/>
      <c r="F19" s="36"/>
      <c r="G19" s="53"/>
      <c r="H19" s="53"/>
      <c r="I19" s="19"/>
      <c r="J19" s="21"/>
      <c r="K19" s="21"/>
      <c r="L19" s="21"/>
      <c r="M19" s="53"/>
      <c r="N19" s="53"/>
      <c r="O19" s="6"/>
      <c r="P19" s="95"/>
      <c r="Q19" s="95"/>
      <c r="R19" s="95"/>
      <c r="S19" s="95"/>
      <c r="T19" s="95"/>
      <c r="U19" s="95"/>
      <c r="V19" s="95"/>
      <c r="W19" s="185"/>
      <c r="X19" s="185"/>
      <c r="Y19" s="111"/>
      <c r="Z19" s="111"/>
      <c r="AA19" s="111"/>
      <c r="AB19" s="6"/>
      <c r="AC19" s="1" t="s">
        <v>116</v>
      </c>
      <c r="AD19" s="164">
        <v>710857222</v>
      </c>
      <c r="AF19" s="111"/>
      <c r="AG19" s="111"/>
      <c r="AH19" s="111"/>
      <c r="AI19" s="111"/>
      <c r="AJ19" s="111"/>
      <c r="AK19" s="111"/>
      <c r="AL19" s="111"/>
      <c r="AM19" s="111"/>
      <c r="AN19" s="111"/>
      <c r="AO19" s="111"/>
      <c r="AP19" s="111"/>
      <c r="AQ19" s="111"/>
    </row>
    <row r="20" spans="1:43" ht="20.100000000000001" customHeight="1">
      <c r="A20" s="3"/>
      <c r="B20" s="6"/>
      <c r="C20" s="17"/>
      <c r="D20" s="34" t="s">
        <v>80</v>
      </c>
      <c r="E20" s="34"/>
      <c r="F20" s="34"/>
      <c r="G20" s="53" t="str">
        <v>121億248万円</v>
      </c>
      <c r="H20" s="53"/>
      <c r="I20" s="19"/>
      <c r="J20" s="21" t="s">
        <v>14</v>
      </c>
      <c r="K20" s="21"/>
      <c r="L20" s="21"/>
      <c r="M20" s="53" t="str">
        <v>2億888万円</v>
      </c>
      <c r="N20" s="53"/>
      <c r="O20" s="6"/>
      <c r="P20" s="96" t="s">
        <v>178</v>
      </c>
      <c r="Q20" s="111"/>
      <c r="R20" s="111"/>
      <c r="S20" s="111"/>
      <c r="T20" s="111"/>
      <c r="U20" s="111"/>
      <c r="V20" s="111"/>
      <c r="W20" s="111"/>
      <c r="X20" s="111"/>
      <c r="Y20" s="111"/>
      <c r="Z20" s="111"/>
      <c r="AA20" s="111"/>
      <c r="AB20" s="6"/>
      <c r="AC20" s="1" t="s">
        <v>60</v>
      </c>
      <c r="AD20" s="164">
        <v>279610996</v>
      </c>
      <c r="AF20" s="111"/>
      <c r="AG20" s="111"/>
      <c r="AH20" s="111"/>
      <c r="AI20" s="111"/>
      <c r="AJ20" s="111"/>
      <c r="AK20" s="111"/>
      <c r="AL20" s="111"/>
      <c r="AM20" s="111"/>
      <c r="AN20" s="111"/>
      <c r="AO20" s="111"/>
      <c r="AP20" s="111"/>
      <c r="AQ20" s="111"/>
    </row>
    <row r="21" spans="1:43" ht="20.100000000000001" customHeight="1">
      <c r="A21" s="3"/>
      <c r="B21" s="6"/>
      <c r="C21" s="17"/>
      <c r="D21" s="35" t="s">
        <v>42</v>
      </c>
      <c r="E21" s="171"/>
      <c r="F21" s="171"/>
      <c r="G21" s="53"/>
      <c r="H21" s="53"/>
      <c r="I21" s="19"/>
      <c r="J21" s="21"/>
      <c r="K21" s="21"/>
      <c r="L21" s="21"/>
      <c r="M21" s="53"/>
      <c r="N21" s="53"/>
      <c r="O21" s="6"/>
      <c r="P21" s="6"/>
      <c r="Q21" s="6"/>
      <c r="R21" s="6"/>
      <c r="S21" s="6"/>
      <c r="T21" s="6"/>
      <c r="U21" s="6"/>
      <c r="V21" s="6"/>
      <c r="W21" s="6"/>
      <c r="X21" s="6"/>
      <c r="Y21" s="6"/>
      <c r="Z21" s="6"/>
      <c r="AA21" s="6"/>
      <c r="AB21" s="6"/>
      <c r="AC21" s="1" t="s">
        <v>61</v>
      </c>
      <c r="AD21" s="164">
        <v>974409765</v>
      </c>
      <c r="AE21" s="167"/>
      <c r="AF21" s="111"/>
      <c r="AG21" s="111"/>
      <c r="AH21" s="111"/>
      <c r="AI21" s="111"/>
      <c r="AJ21" s="111"/>
      <c r="AK21" s="111"/>
      <c r="AL21" s="111"/>
      <c r="AM21" s="111"/>
      <c r="AN21" s="111"/>
      <c r="AO21" s="111"/>
      <c r="AP21" s="111"/>
      <c r="AQ21" s="111"/>
    </row>
    <row r="22" spans="1:43" ht="20.100000000000001" customHeight="1">
      <c r="A22" s="3"/>
      <c r="B22" s="6"/>
      <c r="C22" s="17"/>
      <c r="D22" s="170"/>
      <c r="E22" s="170"/>
      <c r="F22" s="170"/>
      <c r="G22" s="53"/>
      <c r="H22" s="53"/>
      <c r="I22" s="19" t="s">
        <v>11</v>
      </c>
      <c r="J22" s="26" t="s">
        <v>123</v>
      </c>
      <c r="K22" s="42"/>
      <c r="L22" s="47"/>
      <c r="M22" s="79" t="str">
        <v>6,215万円</v>
      </c>
      <c r="N22" s="61"/>
      <c r="O22" s="6"/>
      <c r="P22" s="97" t="s">
        <v>97</v>
      </c>
      <c r="Q22" s="97"/>
      <c r="R22" s="97"/>
      <c r="S22" s="97"/>
      <c r="T22" s="97"/>
      <c r="U22" s="97"/>
      <c r="V22" s="97"/>
      <c r="W22" s="97"/>
      <c r="X22" s="97"/>
      <c r="Y22" s="97"/>
      <c r="Z22" s="97"/>
      <c r="AA22" s="97"/>
      <c r="AB22" s="6"/>
      <c r="AC22" s="1" t="s">
        <v>4</v>
      </c>
      <c r="AD22" s="164">
        <v>24531465772</v>
      </c>
      <c r="AE22" s="168"/>
      <c r="AF22" s="111"/>
      <c r="AG22" s="111"/>
      <c r="AH22" s="111"/>
      <c r="AI22" s="111"/>
      <c r="AJ22" s="111"/>
      <c r="AK22" s="111"/>
      <c r="AL22" s="111"/>
      <c r="AM22" s="111"/>
      <c r="AN22" s="111"/>
      <c r="AO22" s="111"/>
      <c r="AP22" s="111"/>
      <c r="AQ22" s="111"/>
    </row>
    <row r="23" spans="1:43" ht="20.100000000000001" customHeight="1">
      <c r="A23" s="3"/>
      <c r="B23" s="6"/>
      <c r="C23" s="17"/>
      <c r="D23" s="21" t="s">
        <v>115</v>
      </c>
      <c r="E23" s="21"/>
      <c r="F23" s="21"/>
      <c r="G23" s="53" t="str">
        <v>9,411万円</v>
      </c>
      <c r="H23" s="53"/>
      <c r="I23" s="20"/>
      <c r="J23" s="27"/>
      <c r="K23" s="1"/>
      <c r="L23" s="76"/>
      <c r="M23" s="56"/>
      <c r="N23" s="62"/>
      <c r="O23" s="6"/>
      <c r="P23" s="98" t="s">
        <v>164</v>
      </c>
      <c r="Q23" s="98"/>
      <c r="R23" s="118" t="str">
        <v>6億6,019万円</v>
      </c>
      <c r="S23" s="118"/>
      <c r="T23" s="118"/>
      <c r="U23" s="129" t="s">
        <v>15</v>
      </c>
      <c r="V23" s="130"/>
      <c r="W23" s="130"/>
      <c r="X23" s="130"/>
      <c r="Y23" s="130"/>
      <c r="Z23" s="142"/>
      <c r="AA23" s="142"/>
      <c r="AB23" s="6"/>
      <c r="AC23" s="1" t="s">
        <v>83</v>
      </c>
      <c r="AD23" s="164">
        <v>5567764612</v>
      </c>
      <c r="AE23" s="2"/>
      <c r="AF23" s="169"/>
      <c r="AG23" s="142"/>
      <c r="AH23" s="142"/>
      <c r="AI23" s="142"/>
      <c r="AJ23" s="142"/>
      <c r="AK23" s="142"/>
      <c r="AL23" s="142"/>
      <c r="AM23" s="142"/>
      <c r="AN23" s="142"/>
      <c r="AO23" s="142"/>
      <c r="AP23" s="142"/>
      <c r="AQ23" s="142"/>
    </row>
    <row r="24" spans="1:43" ht="20.100000000000001" customHeight="1">
      <c r="A24" s="3"/>
      <c r="B24" s="6"/>
      <c r="C24" s="17"/>
      <c r="D24" s="21"/>
      <c r="E24" s="21"/>
      <c r="F24" s="21"/>
      <c r="G24" s="53"/>
      <c r="H24" s="53"/>
      <c r="I24" s="20"/>
      <c r="J24" s="26" t="s">
        <v>82</v>
      </c>
      <c r="K24" s="42"/>
      <c r="L24" s="47"/>
      <c r="M24" s="79" t="str">
        <v>6億8,622万円</v>
      </c>
      <c r="N24" s="61"/>
      <c r="O24" s="6"/>
      <c r="P24" s="98" t="s">
        <v>165</v>
      </c>
      <c r="Q24" s="98"/>
      <c r="R24" s="118" t="str">
        <v>△4億2,638万円</v>
      </c>
      <c r="S24" s="118"/>
      <c r="T24" s="118"/>
      <c r="U24" s="130" t="s">
        <v>93</v>
      </c>
      <c r="V24" s="130"/>
      <c r="W24" s="130"/>
      <c r="X24" s="130"/>
      <c r="Y24" s="130"/>
      <c r="Z24" s="142"/>
      <c r="AA24" s="142"/>
      <c r="AB24" s="6"/>
      <c r="AC24" s="1" t="s">
        <v>9</v>
      </c>
      <c r="AD24" s="164">
        <v>632326000</v>
      </c>
      <c r="AF24" s="142"/>
      <c r="AG24" s="142"/>
      <c r="AH24" s="142"/>
      <c r="AI24" s="142"/>
      <c r="AJ24" s="142"/>
      <c r="AK24" s="142"/>
      <c r="AL24" s="142"/>
      <c r="AM24" s="142"/>
      <c r="AN24" s="142"/>
      <c r="AO24" s="142"/>
      <c r="AP24" s="142"/>
      <c r="AQ24" s="142"/>
    </row>
    <row r="25" spans="1:43" ht="20.100000000000001" customHeight="1">
      <c r="A25" s="3"/>
      <c r="B25" s="6"/>
      <c r="C25" s="17"/>
      <c r="D25" s="21" t="s">
        <v>121</v>
      </c>
      <c r="E25" s="21"/>
      <c r="F25" s="21"/>
      <c r="G25" s="53" t="str">
        <v>7億1,086万円</v>
      </c>
      <c r="H25" s="53"/>
      <c r="I25" s="20"/>
      <c r="J25" s="27"/>
      <c r="K25" s="1"/>
      <c r="L25" s="76"/>
      <c r="M25" s="56"/>
      <c r="N25" s="62"/>
      <c r="O25" s="6"/>
      <c r="P25" s="98" t="s">
        <v>102</v>
      </c>
      <c r="Q25" s="98"/>
      <c r="R25" s="118" t="str">
        <v>△4億7,162万円</v>
      </c>
      <c r="S25" s="118"/>
      <c r="T25" s="118"/>
      <c r="U25" s="130" t="s">
        <v>72</v>
      </c>
      <c r="V25" s="130"/>
      <c r="W25" s="130"/>
      <c r="X25" s="130"/>
      <c r="Y25" s="130"/>
      <c r="Z25" s="142"/>
      <c r="AA25" s="142"/>
      <c r="AB25" s="6"/>
      <c r="AC25" s="1" t="s">
        <v>44</v>
      </c>
      <c r="AD25" s="164">
        <v>208877412</v>
      </c>
      <c r="AF25" s="142"/>
      <c r="AG25" s="142"/>
      <c r="AH25" s="142"/>
      <c r="AI25" s="142"/>
      <c r="AJ25" s="142"/>
      <c r="AK25" s="142"/>
      <c r="AL25" s="142"/>
      <c r="AM25" s="142"/>
      <c r="AN25" s="142"/>
      <c r="AO25" s="142"/>
      <c r="AP25" s="142"/>
      <c r="AQ25" s="142"/>
    </row>
    <row r="26" spans="1:43" ht="20.100000000000001" customHeight="1">
      <c r="A26" s="3"/>
      <c r="B26" s="6"/>
      <c r="C26" s="18"/>
      <c r="D26" s="21"/>
      <c r="E26" s="21"/>
      <c r="F26" s="21"/>
      <c r="G26" s="53"/>
      <c r="H26" s="53"/>
      <c r="I26" s="21" t="s">
        <v>8</v>
      </c>
      <c r="J26" s="21"/>
      <c r="K26" s="21"/>
      <c r="L26" s="21"/>
      <c r="M26" s="53" t="str">
        <v>71億5,734万円</v>
      </c>
      <c r="N26" s="53"/>
      <c r="O26" s="6"/>
      <c r="P26" s="99" t="s">
        <v>170</v>
      </c>
      <c r="Q26" s="99"/>
      <c r="R26" s="99"/>
      <c r="S26" s="99"/>
      <c r="T26" s="99"/>
      <c r="U26" s="99"/>
      <c r="V26" s="132" t="str">
        <v>△2億3,782万円</v>
      </c>
      <c r="W26" s="132"/>
      <c r="X26" s="132"/>
      <c r="Y26" s="130"/>
      <c r="Z26" s="142"/>
      <c r="AA26" s="142"/>
      <c r="AB26" s="6"/>
      <c r="AC26" s="1" t="s">
        <v>85</v>
      </c>
      <c r="AD26" s="164">
        <v>62153000</v>
      </c>
      <c r="AF26" s="142"/>
      <c r="AG26" s="142"/>
      <c r="AH26" s="142"/>
      <c r="AI26" s="142"/>
      <c r="AJ26" s="142"/>
      <c r="AK26" s="142"/>
      <c r="AL26" s="142"/>
      <c r="AM26" s="142"/>
      <c r="AN26" s="142"/>
      <c r="AO26" s="142"/>
      <c r="AP26" s="142"/>
      <c r="AQ26" s="142"/>
    </row>
    <row r="27" spans="1:43" ht="20.100000000000001" customHeight="1">
      <c r="A27" s="3"/>
      <c r="B27" s="6"/>
      <c r="C27" s="19" t="s">
        <v>114</v>
      </c>
      <c r="D27" s="21" t="s">
        <v>90</v>
      </c>
      <c r="E27" s="21"/>
      <c r="F27" s="21"/>
      <c r="G27" s="54" t="str">
        <v>2億7,961万円</v>
      </c>
      <c r="H27" s="54"/>
      <c r="I27" s="14" t="s">
        <v>12</v>
      </c>
      <c r="J27" s="32"/>
      <c r="K27" s="32"/>
      <c r="L27" s="32"/>
      <c r="M27" s="32"/>
      <c r="N27" s="59"/>
      <c r="O27" s="6"/>
      <c r="P27" s="100" t="s">
        <v>168</v>
      </c>
      <c r="Q27" s="100"/>
      <c r="R27" s="100"/>
      <c r="S27" s="100"/>
      <c r="T27" s="100"/>
      <c r="U27" s="100"/>
      <c r="V27" s="100"/>
      <c r="W27" s="100"/>
      <c r="X27" s="188" t="str">
        <v>2億7,961万円</v>
      </c>
      <c r="Y27" s="188"/>
      <c r="Z27" s="188"/>
      <c r="AA27" s="142"/>
      <c r="AB27" s="6"/>
      <c r="AC27" s="1" t="s">
        <v>86</v>
      </c>
      <c r="AD27" s="164">
        <v>686218962</v>
      </c>
      <c r="AF27" s="142"/>
      <c r="AG27" s="142"/>
      <c r="AH27" s="142"/>
      <c r="AI27" s="142"/>
      <c r="AJ27" s="142"/>
      <c r="AK27" s="142"/>
      <c r="AL27" s="142"/>
      <c r="AM27" s="142"/>
      <c r="AN27" s="142"/>
      <c r="AO27" s="142"/>
      <c r="AP27" s="142"/>
      <c r="AQ27" s="142"/>
    </row>
    <row r="28" spans="1:43" ht="20.100000000000001" customHeight="1">
      <c r="A28" s="3"/>
      <c r="B28" s="6"/>
      <c r="C28" s="19"/>
      <c r="D28" s="21"/>
      <c r="E28" s="21"/>
      <c r="F28" s="21"/>
      <c r="G28" s="54"/>
      <c r="H28" s="54"/>
      <c r="I28" s="15"/>
      <c r="J28" s="33"/>
      <c r="K28" s="33"/>
      <c r="L28" s="33"/>
      <c r="M28" s="33"/>
      <c r="N28" s="60"/>
      <c r="O28" s="6"/>
      <c r="P28" s="100"/>
      <c r="Q28" s="100"/>
      <c r="R28" s="100"/>
      <c r="S28" s="100"/>
      <c r="T28" s="100"/>
      <c r="U28" s="100"/>
      <c r="V28" s="100"/>
      <c r="W28" s="100"/>
      <c r="X28" s="188"/>
      <c r="Y28" s="188"/>
      <c r="Z28" s="188"/>
      <c r="AA28" s="142"/>
      <c r="AB28" s="6"/>
      <c r="AC28" s="1" t="s">
        <v>8</v>
      </c>
      <c r="AD28" s="164">
        <v>7157339986</v>
      </c>
      <c r="AF28" s="142"/>
      <c r="AG28" s="142"/>
      <c r="AH28" s="142"/>
      <c r="AI28" s="142"/>
      <c r="AJ28" s="142"/>
      <c r="AK28" s="142"/>
      <c r="AL28" s="142"/>
      <c r="AM28" s="142"/>
      <c r="AN28" s="142"/>
      <c r="AO28" s="142"/>
      <c r="AP28" s="142"/>
      <c r="AQ28" s="142"/>
    </row>
    <row r="29" spans="1:43" ht="20.100000000000001" customHeight="1">
      <c r="A29" s="3"/>
      <c r="B29" s="6"/>
      <c r="C29" s="20"/>
      <c r="D29" s="21" t="s">
        <v>50</v>
      </c>
      <c r="E29" s="21"/>
      <c r="F29" s="21"/>
      <c r="G29" s="53" t="str">
        <v>9億7,441万円</v>
      </c>
      <c r="H29" s="53"/>
      <c r="I29" s="21" t="s">
        <v>16</v>
      </c>
      <c r="J29" s="21"/>
      <c r="K29" s="21"/>
      <c r="L29" s="21"/>
      <c r="M29" s="80" t="str">
        <v>173億7,413万円</v>
      </c>
      <c r="N29" s="80"/>
      <c r="O29" s="6"/>
      <c r="P29" s="6"/>
      <c r="Q29" s="6"/>
      <c r="R29" s="6"/>
      <c r="S29" s="6"/>
      <c r="T29" s="6"/>
      <c r="U29" s="6"/>
      <c r="V29" s="6"/>
      <c r="W29" s="6"/>
      <c r="X29" s="6"/>
      <c r="Y29" s="6"/>
      <c r="Z29" s="6"/>
      <c r="AA29" s="6"/>
      <c r="AB29" s="6"/>
      <c r="AC29" s="1" t="s">
        <v>16</v>
      </c>
      <c r="AD29" s="164">
        <v>17374125786</v>
      </c>
    </row>
    <row r="30" spans="1:43" ht="20.100000000000001" customHeight="1">
      <c r="A30" s="3"/>
      <c r="B30" s="6"/>
      <c r="C30" s="20"/>
      <c r="D30" s="21"/>
      <c r="E30" s="21"/>
      <c r="F30" s="21"/>
      <c r="G30" s="53"/>
      <c r="H30" s="53"/>
      <c r="I30" s="21"/>
      <c r="J30" s="21"/>
      <c r="K30" s="21"/>
      <c r="L30" s="21"/>
      <c r="M30" s="80"/>
      <c r="N30" s="80"/>
      <c r="O30" s="6"/>
      <c r="P30" s="101" t="s">
        <v>77</v>
      </c>
      <c r="Q30" s="101"/>
      <c r="R30" s="101"/>
      <c r="S30" s="101"/>
      <c r="T30" s="101"/>
      <c r="U30" s="6"/>
      <c r="V30" s="133" t="s">
        <v>35</v>
      </c>
      <c r="AB30" s="6"/>
      <c r="AC30" s="1" t="s">
        <v>21</v>
      </c>
      <c r="AD30" s="164">
        <v>24531465772</v>
      </c>
    </row>
    <row r="31" spans="1:43" ht="20.100000000000001" customHeight="1">
      <c r="A31" s="3"/>
      <c r="B31" s="6"/>
      <c r="C31" s="21" t="s">
        <v>4</v>
      </c>
      <c r="D31" s="21"/>
      <c r="E31" s="21"/>
      <c r="F31" s="21"/>
      <c r="G31" s="53" t="str">
        <v>245億3,147万円</v>
      </c>
      <c r="H31" s="53"/>
      <c r="I31" s="21" t="s">
        <v>21</v>
      </c>
      <c r="J31" s="21"/>
      <c r="K31" s="21"/>
      <c r="L31" s="21"/>
      <c r="M31" s="53" t="str">
        <v>245億3,147万円</v>
      </c>
      <c r="N31" s="53"/>
      <c r="O31" s="6"/>
      <c r="P31" s="101"/>
      <c r="Q31" s="101"/>
      <c r="R31" s="101"/>
      <c r="S31" s="101"/>
      <c r="T31" s="101"/>
      <c r="U31" s="6"/>
      <c r="V31" s="24" t="s">
        <v>150</v>
      </c>
      <c r="W31" s="24"/>
      <c r="X31" s="24"/>
      <c r="Y31" s="24"/>
      <c r="Z31" s="24"/>
      <c r="AA31" s="24"/>
      <c r="AB31" s="6"/>
    </row>
    <row r="32" spans="1:43" ht="15.6" customHeight="1">
      <c r="A32" s="3"/>
      <c r="B32" s="6"/>
      <c r="C32" s="6"/>
      <c r="D32" s="6"/>
      <c r="E32" s="6"/>
      <c r="F32" s="6"/>
      <c r="G32" s="6"/>
      <c r="H32" s="6"/>
      <c r="I32" s="6"/>
      <c r="J32" s="6"/>
      <c r="K32" s="6"/>
      <c r="L32" s="6"/>
      <c r="M32" s="6"/>
      <c r="N32" s="6"/>
      <c r="O32" s="6"/>
      <c r="P32" s="103" t="s">
        <v>94</v>
      </c>
      <c r="Q32" s="103"/>
      <c r="R32" s="103"/>
      <c r="S32" s="103"/>
      <c r="T32" s="103"/>
      <c r="U32" s="6"/>
      <c r="V32" s="24"/>
      <c r="W32" s="24"/>
      <c r="X32" s="24"/>
      <c r="Y32" s="24"/>
      <c r="Z32" s="24"/>
      <c r="AA32" s="24"/>
      <c r="AB32" s="6"/>
      <c r="AC32" s="1" t="s">
        <v>37</v>
      </c>
      <c r="AD32" s="2" t="s">
        <v>69</v>
      </c>
    </row>
    <row r="33" spans="1:30" ht="15.6" customHeight="1">
      <c r="A33" s="3"/>
      <c r="B33" s="6"/>
      <c r="C33" s="6"/>
      <c r="D33" s="6"/>
      <c r="E33" s="6"/>
      <c r="F33" s="6"/>
      <c r="G33" s="6"/>
      <c r="H33" s="6"/>
      <c r="I33" s="6"/>
      <c r="J33" s="6"/>
      <c r="K33" s="6"/>
      <c r="L33" s="6"/>
      <c r="M33" s="6"/>
      <c r="N33" s="6"/>
      <c r="O33" s="6"/>
      <c r="P33" s="103"/>
      <c r="Q33" s="103"/>
      <c r="R33" s="103"/>
      <c r="S33" s="103"/>
      <c r="T33" s="103"/>
      <c r="U33" s="6"/>
      <c r="V33" s="24"/>
      <c r="W33" s="24"/>
      <c r="X33" s="24"/>
      <c r="Y33" s="24"/>
      <c r="Z33" s="24"/>
      <c r="AA33" s="24"/>
      <c r="AB33" s="6"/>
      <c r="AC33" s="1" t="s">
        <v>70</v>
      </c>
      <c r="AD33" s="164">
        <v>476650280</v>
      </c>
    </row>
    <row r="34" spans="1:30" ht="15.6" customHeight="1">
      <c r="A34" s="3"/>
      <c r="B34" s="8"/>
      <c r="C34" s="22" t="s">
        <v>59</v>
      </c>
      <c r="D34" s="23"/>
      <c r="E34" s="23"/>
      <c r="F34" s="23"/>
      <c r="G34" s="23"/>
      <c r="H34" s="23"/>
      <c r="I34" s="6"/>
      <c r="J34" s="65" t="s">
        <v>48</v>
      </c>
      <c r="K34" s="65"/>
      <c r="L34" s="65"/>
      <c r="M34" s="65"/>
      <c r="N34" s="65"/>
      <c r="O34" s="6"/>
      <c r="P34" s="103"/>
      <c r="Q34" s="103"/>
      <c r="R34" s="103"/>
      <c r="S34" s="103"/>
      <c r="T34" s="103"/>
      <c r="U34" s="6"/>
      <c r="V34" s="134"/>
      <c r="W34" s="134"/>
      <c r="X34" s="134"/>
      <c r="Y34" s="134"/>
      <c r="Z34" s="134"/>
      <c r="AA34" s="134"/>
      <c r="AB34" s="6"/>
      <c r="AC34" s="1" t="s">
        <v>54</v>
      </c>
      <c r="AD34" s="164">
        <v>-237816246</v>
      </c>
    </row>
    <row r="35" spans="1:30" ht="15.6" customHeight="1">
      <c r="A35" s="3"/>
      <c r="B35" s="8"/>
      <c r="C35" s="23"/>
      <c r="D35" s="23"/>
      <c r="E35" s="23"/>
      <c r="F35" s="23"/>
      <c r="G35" s="23"/>
      <c r="H35" s="23"/>
      <c r="I35" s="6"/>
      <c r="J35" s="65"/>
      <c r="K35" s="65"/>
      <c r="L35" s="65"/>
      <c r="M35" s="65"/>
      <c r="N35" s="65"/>
      <c r="O35" s="6"/>
      <c r="P35" s="103"/>
      <c r="Q35" s="103"/>
      <c r="R35" s="103"/>
      <c r="S35" s="103"/>
      <c r="T35" s="103"/>
      <c r="U35" s="6"/>
      <c r="V35" s="133" t="s">
        <v>87</v>
      </c>
      <c r="W35" s="24"/>
      <c r="X35" s="24"/>
      <c r="Y35" s="24"/>
      <c r="Z35" s="24"/>
      <c r="AA35" s="24"/>
      <c r="AB35" s="6"/>
      <c r="AC35" s="1" t="s">
        <v>56</v>
      </c>
      <c r="AD35" s="164">
        <v>660193127</v>
      </c>
    </row>
    <row r="36" spans="1:30" ht="15" customHeight="1">
      <c r="A36" s="3"/>
      <c r="B36" s="6"/>
      <c r="C36" s="24" t="s">
        <v>98</v>
      </c>
      <c r="D36" s="24"/>
      <c r="E36" s="24"/>
      <c r="F36" s="24"/>
      <c r="G36" s="24"/>
      <c r="H36" s="24"/>
      <c r="I36" s="6"/>
      <c r="J36" s="24" t="s">
        <v>151</v>
      </c>
      <c r="K36" s="24"/>
      <c r="L36" s="24"/>
      <c r="M36" s="24"/>
      <c r="N36" s="24"/>
      <c r="O36" s="6"/>
      <c r="P36" s="103"/>
      <c r="Q36" s="103"/>
      <c r="R36" s="103"/>
      <c r="S36" s="103"/>
      <c r="T36" s="103"/>
      <c r="U36" s="6"/>
      <c r="V36" s="135" t="s">
        <v>140</v>
      </c>
      <c r="W36" s="135"/>
      <c r="X36" s="135"/>
      <c r="Y36" s="135"/>
      <c r="Z36" s="135"/>
      <c r="AA36" s="135"/>
      <c r="AB36" s="6"/>
      <c r="AC36" s="1" t="s">
        <v>33</v>
      </c>
      <c r="AD36" s="164">
        <v>-426384584</v>
      </c>
    </row>
    <row r="37" spans="1:30" ht="15" customHeight="1">
      <c r="A37" s="3"/>
      <c r="B37" s="6"/>
      <c r="C37" s="24"/>
      <c r="D37" s="24"/>
      <c r="E37" s="24"/>
      <c r="F37" s="24"/>
      <c r="G37" s="24"/>
      <c r="H37" s="24"/>
      <c r="I37" s="6"/>
      <c r="J37" s="24"/>
      <c r="K37" s="24"/>
      <c r="L37" s="24"/>
      <c r="M37" s="24"/>
      <c r="N37" s="24"/>
      <c r="O37" s="6"/>
      <c r="P37" s="102"/>
      <c r="Q37" s="102"/>
      <c r="R37" s="102"/>
      <c r="S37" s="102"/>
      <c r="T37" s="102"/>
      <c r="U37" s="6"/>
      <c r="V37" s="135"/>
      <c r="W37" s="135"/>
      <c r="X37" s="135"/>
      <c r="Y37" s="135"/>
      <c r="Z37" s="135"/>
      <c r="AA37" s="135"/>
      <c r="AB37" s="6"/>
      <c r="AC37" s="1" t="s">
        <v>73</v>
      </c>
      <c r="AD37" s="164">
        <v>-471624789</v>
      </c>
    </row>
    <row r="38" spans="1:30" ht="15" customHeight="1">
      <c r="A38" s="3"/>
      <c r="B38" s="6"/>
      <c r="C38" s="24"/>
      <c r="D38" s="24"/>
      <c r="E38" s="24"/>
      <c r="F38" s="24"/>
      <c r="G38" s="24"/>
      <c r="H38" s="24"/>
      <c r="I38" s="6"/>
      <c r="J38" s="24"/>
      <c r="K38" s="24"/>
      <c r="L38" s="24"/>
      <c r="M38" s="24"/>
      <c r="N38" s="24"/>
      <c r="O38" s="6"/>
      <c r="P38" s="104" t="s">
        <v>142</v>
      </c>
      <c r="Q38" s="112"/>
      <c r="R38" s="119"/>
      <c r="S38" s="58" t="str">
        <v>56億4,131万円</v>
      </c>
      <c r="T38" s="64"/>
      <c r="U38" s="6"/>
      <c r="V38" s="135"/>
      <c r="W38" s="135"/>
      <c r="X38" s="135"/>
      <c r="Y38" s="135"/>
      <c r="Z38" s="135"/>
      <c r="AA38" s="135"/>
      <c r="AB38" s="6"/>
      <c r="AC38" s="1" t="s">
        <v>124</v>
      </c>
      <c r="AD38" s="164">
        <v>40776962</v>
      </c>
    </row>
    <row r="39" spans="1:30" ht="15" customHeight="1">
      <c r="A39" s="3"/>
      <c r="B39" s="6"/>
      <c r="C39" s="24"/>
      <c r="D39" s="24"/>
      <c r="E39" s="24"/>
      <c r="F39" s="24"/>
      <c r="G39" s="24"/>
      <c r="H39" s="24"/>
      <c r="I39" s="6"/>
      <c r="J39" s="24"/>
      <c r="K39" s="24"/>
      <c r="L39" s="24"/>
      <c r="M39" s="24"/>
      <c r="N39" s="24"/>
      <c r="O39" s="6"/>
      <c r="P39" s="105" t="s">
        <v>111</v>
      </c>
      <c r="Q39" s="113"/>
      <c r="R39" s="120"/>
      <c r="S39" s="79" t="str">
        <v>9億9,507万円</v>
      </c>
      <c r="T39" s="126"/>
      <c r="U39" s="6"/>
      <c r="V39" s="135"/>
      <c r="W39" s="135"/>
      <c r="X39" s="135"/>
      <c r="Y39" s="135"/>
      <c r="Z39" s="135"/>
      <c r="AA39" s="135"/>
      <c r="AB39" s="6"/>
      <c r="AC39" s="1" t="s">
        <v>24</v>
      </c>
      <c r="AD39" s="164">
        <v>279610996</v>
      </c>
    </row>
    <row r="40" spans="1:30" ht="15" customHeight="1">
      <c r="A40" s="3"/>
      <c r="B40" s="6"/>
      <c r="C40" s="25"/>
      <c r="D40" s="25"/>
      <c r="E40" s="25"/>
      <c r="F40" s="25"/>
      <c r="G40" s="25"/>
      <c r="H40" s="25"/>
      <c r="I40" s="6"/>
      <c r="J40" s="24"/>
      <c r="K40" s="24"/>
      <c r="L40" s="24"/>
      <c r="M40" s="24"/>
      <c r="N40" s="24"/>
      <c r="O40" s="6"/>
      <c r="P40" s="106" t="s">
        <v>30</v>
      </c>
      <c r="Q40" s="114"/>
      <c r="R40" s="121"/>
      <c r="S40" s="123"/>
      <c r="T40" s="127"/>
      <c r="U40" s="6"/>
      <c r="V40" s="135"/>
      <c r="W40" s="135"/>
      <c r="X40" s="135"/>
      <c r="Y40" s="135"/>
      <c r="Z40" s="135"/>
      <c r="AA40" s="135"/>
      <c r="AB40" s="6"/>
    </row>
    <row r="41" spans="1:30" ht="15" customHeight="1">
      <c r="A41" s="3"/>
      <c r="B41" s="6"/>
      <c r="C41" s="21" t="s">
        <v>76</v>
      </c>
      <c r="D41" s="21"/>
      <c r="E41" s="21"/>
      <c r="F41" s="21"/>
      <c r="G41" s="53" t="str">
        <v>4億7,665万円</v>
      </c>
      <c r="H41" s="53"/>
      <c r="I41" s="6"/>
      <c r="J41" s="24"/>
      <c r="K41" s="24"/>
      <c r="L41" s="24"/>
      <c r="M41" s="24"/>
      <c r="N41" s="24"/>
      <c r="O41" s="6"/>
      <c r="P41" s="105" t="s">
        <v>104</v>
      </c>
      <c r="Q41" s="113"/>
      <c r="R41" s="120"/>
      <c r="S41" s="79" t="str">
        <v>21億3,174万円</v>
      </c>
      <c r="T41" s="126"/>
      <c r="U41" s="6"/>
      <c r="V41" s="135"/>
      <c r="W41" s="135"/>
      <c r="X41" s="135"/>
      <c r="Y41" s="135"/>
      <c r="Z41" s="135"/>
      <c r="AA41" s="135"/>
      <c r="AB41" s="6"/>
      <c r="AC41" s="1" t="s">
        <v>38</v>
      </c>
      <c r="AD41" s="2" t="s">
        <v>63</v>
      </c>
    </row>
    <row r="42" spans="1:30" ht="20.100000000000001" customHeight="1">
      <c r="A42" s="3"/>
      <c r="B42" s="6"/>
      <c r="C42" s="21" t="s">
        <v>54</v>
      </c>
      <c r="D42" s="21"/>
      <c r="E42" s="21"/>
      <c r="F42" s="21"/>
      <c r="G42" s="53" t="str">
        <v>△2億3,782万円</v>
      </c>
      <c r="H42" s="53"/>
      <c r="I42" s="6"/>
      <c r="J42" s="66"/>
      <c r="K42" s="66"/>
      <c r="L42" s="66"/>
      <c r="M42" s="66"/>
      <c r="N42" s="66"/>
      <c r="O42" s="6"/>
      <c r="P42" s="106" t="s">
        <v>130</v>
      </c>
      <c r="Q42" s="115"/>
      <c r="R42" s="122"/>
      <c r="S42" s="123"/>
      <c r="T42" s="127"/>
      <c r="U42" s="6"/>
      <c r="V42" s="135"/>
      <c r="W42" s="135"/>
      <c r="X42" s="135"/>
      <c r="Y42" s="135"/>
      <c r="Z42" s="135"/>
      <c r="AA42" s="135"/>
      <c r="AB42" s="6"/>
      <c r="AC42" s="1" t="s">
        <v>62</v>
      </c>
      <c r="AD42" s="164">
        <v>17661257842</v>
      </c>
    </row>
    <row r="43" spans="1:30" ht="19.5" customHeight="1">
      <c r="A43" s="3"/>
      <c r="B43" s="6"/>
      <c r="C43" s="26">
        <v>1</v>
      </c>
      <c r="D43" s="34" t="s">
        <v>56</v>
      </c>
      <c r="E43" s="42"/>
      <c r="F43" s="47"/>
      <c r="G43" s="55" t="str">
        <v>6億6,019万円</v>
      </c>
      <c r="H43" s="61"/>
      <c r="I43" s="6"/>
      <c r="J43" s="21" t="s">
        <v>112</v>
      </c>
      <c r="K43" s="21"/>
      <c r="L43" s="21"/>
      <c r="M43" s="81" t="str">
        <v>176億6,126万円</v>
      </c>
      <c r="N43" s="81"/>
      <c r="O43" s="6"/>
      <c r="P43" s="105" t="s">
        <v>39</v>
      </c>
      <c r="Q43" s="113"/>
      <c r="R43" s="120"/>
      <c r="S43" s="79" t="str">
        <v>7,130万円</v>
      </c>
      <c r="T43" s="126"/>
      <c r="U43" s="6"/>
      <c r="V43" s="137" t="s">
        <v>171</v>
      </c>
      <c r="W43" s="137"/>
      <c r="X43" s="137"/>
      <c r="Y43" s="137"/>
      <c r="Z43" s="137"/>
      <c r="AA43" s="137"/>
      <c r="AB43" s="6"/>
      <c r="AC43" s="1" t="s">
        <v>65</v>
      </c>
      <c r="AD43" s="164">
        <v>-287132056</v>
      </c>
    </row>
    <row r="44" spans="1:30" ht="19.5" customHeight="1">
      <c r="A44" s="3"/>
      <c r="B44" s="6"/>
      <c r="C44" s="27"/>
      <c r="D44" s="38" t="s">
        <v>17</v>
      </c>
      <c r="E44" s="44"/>
      <c r="F44" s="48"/>
      <c r="G44" s="56"/>
      <c r="H44" s="62"/>
      <c r="I44" s="6"/>
      <c r="J44" s="21"/>
      <c r="K44" s="21"/>
      <c r="L44" s="21"/>
      <c r="M44" s="81"/>
      <c r="N44" s="81"/>
      <c r="O44" s="6"/>
      <c r="P44" s="106" t="s">
        <v>74</v>
      </c>
      <c r="Q44" s="115"/>
      <c r="R44" s="122"/>
      <c r="S44" s="123"/>
      <c r="T44" s="127"/>
      <c r="U44" s="6"/>
      <c r="V44" s="136"/>
      <c r="W44" s="136"/>
      <c r="X44" s="136"/>
      <c r="Y44" s="136"/>
      <c r="Z44" s="136"/>
      <c r="AA44" s="136"/>
      <c r="AB44" s="6"/>
      <c r="AC44" s="1" t="s">
        <v>52</v>
      </c>
      <c r="AD44" s="164">
        <v>-5530957821</v>
      </c>
    </row>
    <row r="45" spans="1:30" ht="19.5" customHeight="1">
      <c r="A45" s="3"/>
      <c r="B45" s="6"/>
      <c r="C45" s="27"/>
      <c r="D45" s="39"/>
      <c r="E45" s="43"/>
      <c r="F45" s="49"/>
      <c r="G45" s="57"/>
      <c r="H45" s="63"/>
      <c r="I45" s="6"/>
      <c r="J45" s="67" t="s">
        <v>126</v>
      </c>
      <c r="K45" s="67"/>
      <c r="L45" s="67"/>
      <c r="M45" s="82" t="str">
        <v>△2億8,713万円</v>
      </c>
      <c r="N45" s="88"/>
      <c r="O45" s="6"/>
      <c r="P45" s="105" t="s">
        <v>144</v>
      </c>
      <c r="Q45" s="113"/>
      <c r="R45" s="120"/>
      <c r="S45" s="79" t="str">
        <v>24億4,320万円</v>
      </c>
      <c r="T45" s="126"/>
      <c r="U45" s="6"/>
      <c r="V45" s="182" t="s">
        <v>176</v>
      </c>
      <c r="W45" s="182"/>
      <c r="X45" s="146" t="s">
        <v>183</v>
      </c>
      <c r="Y45" s="146"/>
      <c r="Z45" s="158" t="s">
        <v>22</v>
      </c>
      <c r="AA45" s="158"/>
      <c r="AB45" s="6"/>
      <c r="AC45" s="1" t="s">
        <v>67</v>
      </c>
      <c r="AD45" s="164">
        <v>5289970340</v>
      </c>
    </row>
    <row r="46" spans="1:30" ht="19.5" customHeight="1">
      <c r="A46" s="3"/>
      <c r="B46" s="6"/>
      <c r="C46" s="26">
        <v>2</v>
      </c>
      <c r="D46" s="34" t="s">
        <v>19</v>
      </c>
      <c r="E46" s="34"/>
      <c r="F46" s="34"/>
      <c r="G46" s="55" t="str">
        <v>△4億2,638万円</v>
      </c>
      <c r="H46" s="61"/>
      <c r="I46" s="6"/>
      <c r="J46" s="68" t="s">
        <v>128</v>
      </c>
      <c r="K46" s="37"/>
      <c r="L46" s="37"/>
      <c r="M46" s="83" t="str">
        <v>△55億3,096万円</v>
      </c>
      <c r="N46" s="89"/>
      <c r="O46" s="6"/>
      <c r="P46" s="106" t="s">
        <v>100</v>
      </c>
      <c r="Q46" s="114"/>
      <c r="R46" s="121"/>
      <c r="S46" s="123"/>
      <c r="T46" s="127"/>
      <c r="U46" s="6"/>
      <c r="V46" s="183" t="s">
        <v>84</v>
      </c>
      <c r="W46" s="186"/>
      <c r="X46" s="189" t="s">
        <v>105</v>
      </c>
      <c r="Y46" s="191"/>
      <c r="Z46" s="193" t="s">
        <v>57</v>
      </c>
      <c r="AA46" s="195"/>
      <c r="AB46" s="6"/>
      <c r="AC46" s="1" t="s">
        <v>40</v>
      </c>
      <c r="AD46" s="164">
        <v>0</v>
      </c>
    </row>
    <row r="47" spans="1:30" ht="19.5" customHeight="1">
      <c r="A47" s="3"/>
      <c r="B47" s="6"/>
      <c r="C47" s="27"/>
      <c r="D47" s="38" t="s">
        <v>131</v>
      </c>
      <c r="E47" s="46"/>
      <c r="F47" s="50"/>
      <c r="G47" s="56"/>
      <c r="H47" s="62"/>
      <c r="I47" s="6"/>
      <c r="J47" s="69"/>
      <c r="K47" s="69"/>
      <c r="L47" s="69"/>
      <c r="M47" s="84"/>
      <c r="N47" s="90"/>
      <c r="O47" s="6"/>
      <c r="P47" s="104" t="s">
        <v>18</v>
      </c>
      <c r="Q47" s="112"/>
      <c r="R47" s="119"/>
      <c r="S47" s="58" t="str">
        <v>2億6,834万円</v>
      </c>
      <c r="T47" s="64"/>
      <c r="U47" s="6"/>
      <c r="V47" s="184"/>
      <c r="W47" s="187"/>
      <c r="X47" s="190"/>
      <c r="Y47" s="192"/>
      <c r="Z47" s="194"/>
      <c r="AA47" s="196"/>
      <c r="AB47" s="6"/>
      <c r="AC47" s="1" t="s">
        <v>13</v>
      </c>
      <c r="AD47" s="164">
        <v>-46144575</v>
      </c>
    </row>
    <row r="48" spans="1:30" ht="19.5" customHeight="1">
      <c r="A48" s="3"/>
      <c r="B48" s="6"/>
      <c r="C48" s="27"/>
      <c r="D48" s="40"/>
      <c r="E48" s="45"/>
      <c r="F48" s="51"/>
      <c r="G48" s="57"/>
      <c r="H48" s="63"/>
      <c r="I48" s="6"/>
      <c r="J48" s="70" t="s">
        <v>7</v>
      </c>
      <c r="K48" s="70"/>
      <c r="L48" s="70"/>
      <c r="M48" s="85" t="str">
        <v>52億8,997万円</v>
      </c>
      <c r="N48" s="85"/>
      <c r="O48" s="6"/>
      <c r="P48" s="107" t="s">
        <v>32</v>
      </c>
      <c r="Q48" s="107"/>
      <c r="R48" s="107"/>
      <c r="S48" s="79" t="str">
        <v>53億7,298万円</v>
      </c>
      <c r="T48" s="61"/>
      <c r="U48" s="6"/>
      <c r="V48" s="183" t="s">
        <v>89</v>
      </c>
      <c r="W48" s="186"/>
      <c r="X48" s="189" t="s">
        <v>105</v>
      </c>
      <c r="Y48" s="191"/>
      <c r="Z48" s="193" t="s">
        <v>113</v>
      </c>
      <c r="AA48" s="195"/>
      <c r="AB48" s="6"/>
      <c r="AC48" s="1" t="s">
        <v>28</v>
      </c>
      <c r="AD48" s="164">
        <v>17374125786</v>
      </c>
    </row>
    <row r="49" spans="1:30" ht="19.5" customHeight="1">
      <c r="A49" s="3"/>
      <c r="B49" s="6"/>
      <c r="C49" s="26">
        <v>3</v>
      </c>
      <c r="D49" s="34" t="s">
        <v>58</v>
      </c>
      <c r="E49" s="34"/>
      <c r="F49" s="34"/>
      <c r="G49" s="55" t="str">
        <v>△4億7,162万円</v>
      </c>
      <c r="H49" s="61"/>
      <c r="I49" s="6"/>
      <c r="J49" s="68" t="s">
        <v>162</v>
      </c>
      <c r="K49" s="68"/>
      <c r="L49" s="68"/>
      <c r="M49" s="53"/>
      <c r="N49" s="53"/>
      <c r="O49" s="6"/>
      <c r="P49" s="37" t="s">
        <v>34</v>
      </c>
      <c r="Q49" s="37"/>
      <c r="R49" s="37"/>
      <c r="S49" s="57"/>
      <c r="T49" s="63"/>
      <c r="U49" s="6"/>
      <c r="V49" s="184"/>
      <c r="W49" s="187"/>
      <c r="X49" s="190"/>
      <c r="Y49" s="192"/>
      <c r="Z49" s="194"/>
      <c r="AA49" s="196"/>
      <c r="AB49" s="6"/>
    </row>
    <row r="50" spans="1:30" ht="19.5" customHeight="1">
      <c r="A50" s="3"/>
      <c r="B50" s="6"/>
      <c r="C50" s="27"/>
      <c r="D50" s="38" t="s">
        <v>146</v>
      </c>
      <c r="E50" s="46"/>
      <c r="F50" s="50"/>
      <c r="G50" s="56"/>
      <c r="H50" s="62"/>
      <c r="I50" s="6"/>
      <c r="J50" s="71"/>
      <c r="K50" s="71"/>
      <c r="L50" s="71"/>
      <c r="M50" s="86"/>
      <c r="N50" s="86"/>
      <c r="O50" s="6"/>
      <c r="P50" s="108" t="s">
        <v>71</v>
      </c>
      <c r="Q50" s="116"/>
      <c r="R50" s="116"/>
      <c r="S50" s="58" t="str">
        <v>1億7,859万円</v>
      </c>
      <c r="T50" s="128"/>
      <c r="U50" s="6"/>
      <c r="V50" s="183" t="s">
        <v>108</v>
      </c>
      <c r="W50" s="186"/>
      <c r="X50" s="189">
        <v>11.7</v>
      </c>
      <c r="Y50" s="191"/>
      <c r="Z50" s="193">
        <v>25</v>
      </c>
      <c r="AA50" s="195"/>
      <c r="AB50" s="6"/>
      <c r="AC50" s="1" t="s">
        <v>41</v>
      </c>
      <c r="AD50" s="2" t="s">
        <v>68</v>
      </c>
    </row>
    <row r="51" spans="1:30" ht="19.5" customHeight="1">
      <c r="A51" s="3"/>
      <c r="B51" s="6"/>
      <c r="C51" s="28"/>
      <c r="D51" s="40"/>
      <c r="E51" s="45"/>
      <c r="F51" s="51"/>
      <c r="G51" s="57"/>
      <c r="H51" s="63"/>
      <c r="I51" s="6"/>
      <c r="J51" s="172" t="s">
        <v>1</v>
      </c>
      <c r="K51" s="174"/>
      <c r="L51" s="176"/>
      <c r="M51" s="178" t="str">
        <v>0万円</v>
      </c>
      <c r="N51" s="179"/>
      <c r="O51" s="6"/>
      <c r="P51" s="108" t="s">
        <v>145</v>
      </c>
      <c r="Q51" s="116"/>
      <c r="R51" s="116"/>
      <c r="S51" s="58" t="str">
        <v>2,061万円</v>
      </c>
      <c r="T51" s="128"/>
      <c r="U51" s="6"/>
      <c r="V51" s="184"/>
      <c r="W51" s="187"/>
      <c r="X51" s="190"/>
      <c r="Y51" s="192"/>
      <c r="Z51" s="194"/>
      <c r="AA51" s="196"/>
      <c r="AB51" s="6"/>
      <c r="AC51" s="1" t="s">
        <v>29</v>
      </c>
      <c r="AD51" s="2">
        <v>5641314552</v>
      </c>
    </row>
    <row r="52" spans="1:30" ht="19.5" customHeight="1">
      <c r="A52" s="3"/>
      <c r="B52" s="6"/>
      <c r="C52" s="29" t="s">
        <v>125</v>
      </c>
      <c r="D52" s="41"/>
      <c r="E52" s="41"/>
      <c r="F52" s="52"/>
      <c r="G52" s="58" t="str">
        <v>4,078万円</v>
      </c>
      <c r="H52" s="64"/>
      <c r="I52" s="6"/>
      <c r="J52" s="173" t="s">
        <v>25</v>
      </c>
      <c r="K52" s="175"/>
      <c r="L52" s="177"/>
      <c r="M52" s="57" t="s">
        <v>5</v>
      </c>
      <c r="N52" s="63"/>
      <c r="O52" s="6"/>
      <c r="P52" s="109" t="s">
        <v>138</v>
      </c>
      <c r="Q52" s="109"/>
      <c r="R52" s="109"/>
      <c r="S52" s="124" t="str">
        <v>55億3,096万円</v>
      </c>
      <c r="T52" s="124"/>
      <c r="U52" s="6"/>
      <c r="V52" s="183" t="s">
        <v>96</v>
      </c>
      <c r="W52" s="186"/>
      <c r="X52" s="189">
        <v>76.599999999999994</v>
      </c>
      <c r="Y52" s="191"/>
      <c r="Z52" s="193">
        <v>350</v>
      </c>
      <c r="AA52" s="195"/>
      <c r="AB52" s="6"/>
      <c r="AC52" s="1" t="s">
        <v>132</v>
      </c>
      <c r="AD52" s="164">
        <v>995069480</v>
      </c>
    </row>
    <row r="53" spans="1:30" ht="19.5" customHeight="1">
      <c r="A53" s="3"/>
      <c r="B53" s="6"/>
      <c r="C53" s="30" t="s">
        <v>122</v>
      </c>
      <c r="D53" s="30"/>
      <c r="E53" s="30"/>
      <c r="F53" s="30"/>
      <c r="G53" s="54" t="str">
        <v>2億7,961万円</v>
      </c>
      <c r="H53" s="54"/>
      <c r="I53" s="6"/>
      <c r="J53" s="30" t="s">
        <v>129</v>
      </c>
      <c r="K53" s="30"/>
      <c r="L53" s="30"/>
      <c r="M53" s="80" t="str">
        <v>173億7,413万円</v>
      </c>
      <c r="N53" s="80"/>
      <c r="O53" s="6"/>
      <c r="P53" s="37" t="s">
        <v>139</v>
      </c>
      <c r="Q53" s="37"/>
      <c r="R53" s="37"/>
      <c r="S53" s="124"/>
      <c r="T53" s="124"/>
      <c r="U53" s="6"/>
      <c r="V53" s="184"/>
      <c r="W53" s="187"/>
      <c r="X53" s="190"/>
      <c r="Y53" s="192"/>
      <c r="Z53" s="194"/>
      <c r="AA53" s="196"/>
      <c r="AB53" s="6"/>
      <c r="AC53" s="1" t="s">
        <v>136</v>
      </c>
      <c r="AD53" s="164">
        <v>2131744524</v>
      </c>
    </row>
    <row r="54" spans="1:30" ht="18" customHeight="1">
      <c r="A54" s="3"/>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1" t="s">
        <v>137</v>
      </c>
      <c r="AD54" s="164">
        <v>71303221</v>
      </c>
    </row>
    <row r="55" spans="1:30" ht="15" customHeight="1">
      <c r="A55" s="4"/>
      <c r="B55" s="4"/>
      <c r="C55" s="4" t="s">
        <v>120</v>
      </c>
      <c r="D55" s="4"/>
      <c r="E55" s="4"/>
      <c r="F55" s="4"/>
      <c r="G55" s="4"/>
      <c r="H55" s="4"/>
      <c r="I55" s="4"/>
      <c r="J55" s="4"/>
      <c r="K55" s="4"/>
      <c r="L55" s="4"/>
      <c r="M55" s="4"/>
      <c r="N55" s="4"/>
      <c r="O55" s="4"/>
      <c r="P55" s="4"/>
      <c r="Q55" s="4"/>
      <c r="R55" s="4"/>
      <c r="S55" s="4"/>
      <c r="T55" s="4"/>
      <c r="U55" s="4"/>
      <c r="V55" s="4"/>
      <c r="W55" s="4"/>
      <c r="X55" s="4"/>
      <c r="Y55" s="4"/>
      <c r="Z55" s="4"/>
      <c r="AA55" s="4"/>
      <c r="AB55" s="4"/>
      <c r="AC55" s="1" t="s">
        <v>133</v>
      </c>
      <c r="AD55" s="164">
        <v>2443197327</v>
      </c>
    </row>
    <row r="56" spans="1:30" ht="1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1" t="s">
        <v>31</v>
      </c>
      <c r="AD56" s="164">
        <v>268339189</v>
      </c>
    </row>
    <row r="57" spans="1:30">
      <c r="A57" s="3"/>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1" t="s">
        <v>107</v>
      </c>
      <c r="AD57" s="166">
        <v>5372975363</v>
      </c>
    </row>
    <row r="58" spans="1:30">
      <c r="AC58" s="1" t="s">
        <v>134</v>
      </c>
      <c r="AD58" s="166">
        <v>178592458</v>
      </c>
    </row>
    <row r="59" spans="1:30">
      <c r="AC59" s="1" t="s">
        <v>135</v>
      </c>
      <c r="AD59" s="166">
        <v>20610000</v>
      </c>
    </row>
    <row r="60" spans="1:30">
      <c r="AC60" s="1" t="s">
        <v>138</v>
      </c>
      <c r="AD60" s="2">
        <v>5530957821</v>
      </c>
    </row>
    <row r="69" spans="16:16">
      <c r="P69" s="181"/>
    </row>
  </sheetData>
  <mergeCells count="150">
    <mergeCell ref="AC6:AF6"/>
    <mergeCell ref="D16:F16"/>
    <mergeCell ref="P17:S17"/>
    <mergeCell ref="T17:V17"/>
    <mergeCell ref="W17:X17"/>
    <mergeCell ref="Y17:Z17"/>
    <mergeCell ref="D20:F20"/>
    <mergeCell ref="P22:AA22"/>
    <mergeCell ref="P23:Q23"/>
    <mergeCell ref="R23:T23"/>
    <mergeCell ref="P24:Q24"/>
    <mergeCell ref="R24:T24"/>
    <mergeCell ref="P25:Q25"/>
    <mergeCell ref="R25:T25"/>
    <mergeCell ref="I26:L26"/>
    <mergeCell ref="M26:N26"/>
    <mergeCell ref="P26:U26"/>
    <mergeCell ref="V26:X26"/>
    <mergeCell ref="C31:F31"/>
    <mergeCell ref="G31:H31"/>
    <mergeCell ref="I31:L31"/>
    <mergeCell ref="M31:N31"/>
    <mergeCell ref="P38:R38"/>
    <mergeCell ref="S38:T38"/>
    <mergeCell ref="P39:R39"/>
    <mergeCell ref="P40:R40"/>
    <mergeCell ref="C41:F41"/>
    <mergeCell ref="G41:H41"/>
    <mergeCell ref="P41:R41"/>
    <mergeCell ref="C42:F42"/>
    <mergeCell ref="G42:H42"/>
    <mergeCell ref="P42:R42"/>
    <mergeCell ref="P43:R43"/>
    <mergeCell ref="P44:R44"/>
    <mergeCell ref="J45:L45"/>
    <mergeCell ref="M45:N45"/>
    <mergeCell ref="P45:R45"/>
    <mergeCell ref="V45:W45"/>
    <mergeCell ref="X45:Y45"/>
    <mergeCell ref="Z45:AA45"/>
    <mergeCell ref="D46:F46"/>
    <mergeCell ref="P46:R46"/>
    <mergeCell ref="P47:R47"/>
    <mergeCell ref="S47:T47"/>
    <mergeCell ref="J48:L48"/>
    <mergeCell ref="P48:R48"/>
    <mergeCell ref="D49:F49"/>
    <mergeCell ref="P49:R49"/>
    <mergeCell ref="P50:R50"/>
    <mergeCell ref="S50:T50"/>
    <mergeCell ref="J51:L51"/>
    <mergeCell ref="M51:N51"/>
    <mergeCell ref="P51:R51"/>
    <mergeCell ref="S51:T51"/>
    <mergeCell ref="C52:F52"/>
    <mergeCell ref="G52:H52"/>
    <mergeCell ref="J52:L52"/>
    <mergeCell ref="M52:N52"/>
    <mergeCell ref="P52:R52"/>
    <mergeCell ref="C53:F53"/>
    <mergeCell ref="G53:H53"/>
    <mergeCell ref="J53:L53"/>
    <mergeCell ref="M53:N53"/>
    <mergeCell ref="P53:R53"/>
    <mergeCell ref="C1:AB5"/>
    <mergeCell ref="C6:N7"/>
    <mergeCell ref="P6:AA7"/>
    <mergeCell ref="C8:N11"/>
    <mergeCell ref="P8:S9"/>
    <mergeCell ref="T8:W9"/>
    <mergeCell ref="X8:X9"/>
    <mergeCell ref="Y8:Y9"/>
    <mergeCell ref="P11:V12"/>
    <mergeCell ref="W11:X12"/>
    <mergeCell ref="C14:H15"/>
    <mergeCell ref="I14:N15"/>
    <mergeCell ref="P14:V15"/>
    <mergeCell ref="W14:X15"/>
    <mergeCell ref="G16:H19"/>
    <mergeCell ref="I16:I21"/>
    <mergeCell ref="J16:L17"/>
    <mergeCell ref="M16:N17"/>
    <mergeCell ref="D17:F19"/>
    <mergeCell ref="J18:L19"/>
    <mergeCell ref="M18:N19"/>
    <mergeCell ref="P18:V19"/>
    <mergeCell ref="W18:X19"/>
    <mergeCell ref="G20:H22"/>
    <mergeCell ref="J20:L21"/>
    <mergeCell ref="M20:N21"/>
    <mergeCell ref="D21:F22"/>
    <mergeCell ref="I22:I25"/>
    <mergeCell ref="J22:L23"/>
    <mergeCell ref="M22:N23"/>
    <mergeCell ref="D23:F24"/>
    <mergeCell ref="G23:H24"/>
    <mergeCell ref="J24:L25"/>
    <mergeCell ref="M24:N25"/>
    <mergeCell ref="D25:F26"/>
    <mergeCell ref="G25:H26"/>
    <mergeCell ref="C27:C30"/>
    <mergeCell ref="D27:F28"/>
    <mergeCell ref="G27:H28"/>
    <mergeCell ref="I27:N28"/>
    <mergeCell ref="P27:W28"/>
    <mergeCell ref="X27:Z28"/>
    <mergeCell ref="D29:F30"/>
    <mergeCell ref="G29:H30"/>
    <mergeCell ref="I29:L30"/>
    <mergeCell ref="M29:N30"/>
    <mergeCell ref="P30:T31"/>
    <mergeCell ref="V31:AA33"/>
    <mergeCell ref="P32:T37"/>
    <mergeCell ref="C34:H35"/>
    <mergeCell ref="J34:N35"/>
    <mergeCell ref="C36:H39"/>
    <mergeCell ref="J36:N41"/>
    <mergeCell ref="V36:AA41"/>
    <mergeCell ref="S39:T40"/>
    <mergeCell ref="S41:T42"/>
    <mergeCell ref="G43:H45"/>
    <mergeCell ref="J43:L44"/>
    <mergeCell ref="M43:N44"/>
    <mergeCell ref="S43:T44"/>
    <mergeCell ref="V43:AA44"/>
    <mergeCell ref="D44:F45"/>
    <mergeCell ref="S45:T46"/>
    <mergeCell ref="G46:H48"/>
    <mergeCell ref="J46:L47"/>
    <mergeCell ref="M46:N47"/>
    <mergeCell ref="V46:W47"/>
    <mergeCell ref="X46:Y47"/>
    <mergeCell ref="Z46:AA47"/>
    <mergeCell ref="D47:F48"/>
    <mergeCell ref="M48:N50"/>
    <mergeCell ref="S48:T49"/>
    <mergeCell ref="V48:W49"/>
    <mergeCell ref="X48:Y49"/>
    <mergeCell ref="Z48:AA49"/>
    <mergeCell ref="G49:H51"/>
    <mergeCell ref="J49:L50"/>
    <mergeCell ref="D50:F51"/>
    <mergeCell ref="V50:W51"/>
    <mergeCell ref="X50:Y51"/>
    <mergeCell ref="Z50:AA51"/>
    <mergeCell ref="S52:T53"/>
    <mergeCell ref="V52:W53"/>
    <mergeCell ref="X52:Y53"/>
    <mergeCell ref="Z52:AA53"/>
    <mergeCell ref="C16:C26"/>
  </mergeCells>
  <phoneticPr fontId="21"/>
  <printOptions horizontalCentered="1" verticalCentered="1"/>
  <pageMargins left="0" right="0" top="0" bottom="0" header="0.51181102362204722" footer="0"/>
  <pageSetup paperSize="8" scale="90"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H69"/>
  <sheetViews>
    <sheetView showGridLines="0" view="pageBreakPreview" topLeftCell="A13" zoomScale="70" zoomScaleNormal="55" zoomScaleSheetLayoutView="70" workbookViewId="0">
      <selection activeCell="M18" sqref="M18:N19"/>
    </sheetView>
  </sheetViews>
  <sheetFormatPr defaultColWidth="8.88671875" defaultRowHeight="15.75"/>
  <cols>
    <col min="1" max="1" width="3.21875" style="1" customWidth="1"/>
    <col min="2" max="2" width="2.44140625" style="1" customWidth="1"/>
    <col min="3" max="3" width="3.6640625" style="1" customWidth="1"/>
    <col min="4" max="6" width="8.88671875" style="1"/>
    <col min="7" max="7" width="10" style="1" customWidth="1"/>
    <col min="8" max="8" width="8.88671875" style="1"/>
    <col min="9" max="9" width="3.6640625" style="1" customWidth="1"/>
    <col min="10" max="12" width="8.88671875" style="1"/>
    <col min="13" max="13" width="10.109375" style="1" customWidth="1"/>
    <col min="14" max="14" width="8.88671875" style="1"/>
    <col min="15" max="15" width="9.44140625" style="1" customWidth="1"/>
    <col min="16" max="20" width="10.77734375" style="1" customWidth="1"/>
    <col min="21" max="21" width="4.6640625" style="1" customWidth="1"/>
    <col min="22" max="23" width="8.88671875" style="1"/>
    <col min="24" max="24" width="10.6640625" style="1" customWidth="1"/>
    <col min="25" max="25" width="9.6640625" style="1" customWidth="1"/>
    <col min="26" max="27" width="8.88671875" style="1"/>
    <col min="28" max="28" width="4.6640625" style="1" customWidth="1"/>
    <col min="29" max="29" width="25.6640625" style="1" customWidth="1"/>
    <col min="30" max="30" width="20.6640625" style="2" customWidth="1"/>
    <col min="31" max="32" width="20.6640625" style="1" customWidth="1"/>
    <col min="33" max="16384" width="8.88671875" style="1"/>
  </cols>
  <sheetData>
    <row r="1" spans="1:32" ht="13.5" customHeight="1">
      <c r="A1" s="3"/>
      <c r="B1" s="5"/>
      <c r="C1" s="9" t="s">
        <v>184</v>
      </c>
      <c r="D1" s="9"/>
      <c r="E1" s="9"/>
      <c r="F1" s="9"/>
      <c r="G1" s="9"/>
      <c r="H1" s="9"/>
      <c r="I1" s="9"/>
      <c r="J1" s="9"/>
      <c r="K1" s="9"/>
      <c r="L1" s="9"/>
      <c r="M1" s="9"/>
      <c r="N1" s="9"/>
      <c r="O1" s="9"/>
      <c r="P1" s="9"/>
      <c r="Q1" s="9"/>
      <c r="R1" s="9"/>
      <c r="S1" s="9"/>
      <c r="T1" s="9"/>
      <c r="U1" s="9"/>
      <c r="V1" s="9"/>
      <c r="W1" s="9"/>
      <c r="X1" s="9"/>
      <c r="Y1" s="9"/>
      <c r="Z1" s="9"/>
      <c r="AA1" s="9"/>
      <c r="AB1" s="9"/>
    </row>
    <row r="2" spans="1:32" ht="13.5" customHeight="1">
      <c r="A2" s="3"/>
      <c r="B2" s="5"/>
      <c r="C2" s="9"/>
      <c r="D2" s="9"/>
      <c r="E2" s="9"/>
      <c r="F2" s="9"/>
      <c r="G2" s="9"/>
      <c r="H2" s="9"/>
      <c r="I2" s="9"/>
      <c r="J2" s="9"/>
      <c r="K2" s="9"/>
      <c r="L2" s="9"/>
      <c r="M2" s="9"/>
      <c r="N2" s="9"/>
      <c r="O2" s="9"/>
      <c r="P2" s="9"/>
      <c r="Q2" s="9"/>
      <c r="R2" s="9"/>
      <c r="S2" s="9"/>
      <c r="T2" s="9"/>
      <c r="U2" s="9"/>
      <c r="V2" s="9"/>
      <c r="W2" s="9"/>
      <c r="X2" s="9"/>
      <c r="Y2" s="9"/>
      <c r="Z2" s="9"/>
      <c r="AA2" s="9"/>
      <c r="AB2" s="9"/>
    </row>
    <row r="3" spans="1:32" ht="13.5" customHeight="1">
      <c r="A3" s="3"/>
      <c r="B3" s="5"/>
      <c r="C3" s="9"/>
      <c r="D3" s="9"/>
      <c r="E3" s="9"/>
      <c r="F3" s="9"/>
      <c r="G3" s="9"/>
      <c r="H3" s="9"/>
      <c r="I3" s="9"/>
      <c r="J3" s="9"/>
      <c r="K3" s="9"/>
      <c r="L3" s="9"/>
      <c r="M3" s="9"/>
      <c r="N3" s="9"/>
      <c r="O3" s="9"/>
      <c r="P3" s="9"/>
      <c r="Q3" s="9"/>
      <c r="R3" s="9"/>
      <c r="S3" s="9"/>
      <c r="T3" s="9"/>
      <c r="U3" s="9"/>
      <c r="V3" s="9"/>
      <c r="W3" s="9"/>
      <c r="X3" s="9"/>
      <c r="Y3" s="9"/>
      <c r="Z3" s="9"/>
      <c r="AA3" s="9"/>
      <c r="AB3" s="9"/>
    </row>
    <row r="4" spans="1:32" ht="13.5" customHeight="1">
      <c r="A4" s="3"/>
      <c r="B4" s="5"/>
      <c r="C4" s="9"/>
      <c r="D4" s="9"/>
      <c r="E4" s="9"/>
      <c r="F4" s="9"/>
      <c r="G4" s="9"/>
      <c r="H4" s="9"/>
      <c r="I4" s="9"/>
      <c r="J4" s="9"/>
      <c r="K4" s="9"/>
      <c r="L4" s="9"/>
      <c r="M4" s="9"/>
      <c r="N4" s="9"/>
      <c r="O4" s="9"/>
      <c r="P4" s="9"/>
      <c r="Q4" s="9"/>
      <c r="R4" s="9"/>
      <c r="S4" s="9"/>
      <c r="T4" s="9"/>
      <c r="U4" s="9"/>
      <c r="V4" s="9"/>
      <c r="W4" s="9"/>
      <c r="X4" s="9"/>
      <c r="Y4" s="9"/>
      <c r="Z4" s="9"/>
      <c r="AA4" s="9"/>
      <c r="AB4" s="9"/>
    </row>
    <row r="5" spans="1:32" ht="15" customHeight="1">
      <c r="A5" s="3"/>
      <c r="B5" s="5"/>
      <c r="C5" s="9"/>
      <c r="D5" s="9"/>
      <c r="E5" s="9"/>
      <c r="F5" s="9"/>
      <c r="G5" s="9"/>
      <c r="H5" s="9"/>
      <c r="I5" s="9"/>
      <c r="J5" s="9"/>
      <c r="K5" s="9"/>
      <c r="L5" s="9"/>
      <c r="M5" s="9"/>
      <c r="N5" s="9"/>
      <c r="O5" s="9"/>
      <c r="P5" s="9"/>
      <c r="Q5" s="9"/>
      <c r="R5" s="9"/>
      <c r="S5" s="9"/>
      <c r="T5" s="9"/>
      <c r="U5" s="9"/>
      <c r="V5" s="9"/>
      <c r="W5" s="9"/>
      <c r="X5" s="9"/>
      <c r="Y5" s="9"/>
      <c r="Z5" s="9"/>
      <c r="AA5" s="9"/>
      <c r="AB5" s="9"/>
    </row>
    <row r="6" spans="1:32" ht="15" customHeight="1">
      <c r="A6" s="3"/>
      <c r="B6" s="7"/>
      <c r="C6" s="11" t="s">
        <v>166</v>
      </c>
      <c r="D6" s="12"/>
      <c r="E6" s="12"/>
      <c r="F6" s="12"/>
      <c r="G6" s="12"/>
      <c r="H6" s="12"/>
      <c r="I6" s="12"/>
      <c r="J6" s="12"/>
      <c r="K6" s="12"/>
      <c r="L6" s="12"/>
      <c r="M6" s="12"/>
      <c r="N6" s="12"/>
      <c r="O6" s="6"/>
      <c r="P6" s="94" t="s">
        <v>148</v>
      </c>
      <c r="Q6" s="94"/>
      <c r="R6" s="94"/>
      <c r="S6" s="94"/>
      <c r="T6" s="94"/>
      <c r="U6" s="94"/>
      <c r="V6" s="94"/>
      <c r="W6" s="94"/>
      <c r="X6" s="94"/>
      <c r="Y6" s="94"/>
      <c r="Z6" s="94"/>
      <c r="AA6" s="94"/>
      <c r="AB6" s="6"/>
      <c r="AC6" s="163"/>
      <c r="AD6" s="163"/>
      <c r="AE6" s="163"/>
      <c r="AF6" s="163"/>
    </row>
    <row r="7" spans="1:32" ht="15" customHeight="1">
      <c r="A7" s="3"/>
      <c r="B7" s="7"/>
      <c r="C7" s="12"/>
      <c r="D7" s="12"/>
      <c r="E7" s="12"/>
      <c r="F7" s="12"/>
      <c r="G7" s="12"/>
      <c r="H7" s="12"/>
      <c r="I7" s="12"/>
      <c r="J7" s="12"/>
      <c r="K7" s="12"/>
      <c r="L7" s="12"/>
      <c r="M7" s="12"/>
      <c r="N7" s="12"/>
      <c r="O7" s="6"/>
      <c r="P7" s="94"/>
      <c r="Q7" s="94"/>
      <c r="R7" s="94"/>
      <c r="S7" s="94"/>
      <c r="T7" s="94"/>
      <c r="U7" s="94"/>
      <c r="V7" s="94"/>
      <c r="W7" s="94"/>
      <c r="X7" s="94"/>
      <c r="Y7" s="94"/>
      <c r="Z7" s="94"/>
      <c r="AA7" s="94"/>
      <c r="AB7" s="6"/>
    </row>
    <row r="8" spans="1:32" ht="13.5" customHeight="1">
      <c r="A8" s="3"/>
      <c r="B8" s="6"/>
      <c r="C8" s="13" t="s">
        <v>149</v>
      </c>
      <c r="D8" s="13"/>
      <c r="E8" s="13"/>
      <c r="F8" s="13"/>
      <c r="G8" s="13"/>
      <c r="H8" s="13"/>
      <c r="I8" s="13"/>
      <c r="J8" s="13"/>
      <c r="K8" s="13"/>
      <c r="L8" s="13"/>
      <c r="M8" s="13"/>
      <c r="N8" s="13"/>
      <c r="O8" s="6"/>
      <c r="P8" s="95" t="s">
        <v>153</v>
      </c>
      <c r="Q8" s="95"/>
      <c r="R8" s="95"/>
      <c r="S8" s="95"/>
      <c r="T8" s="125" t="str">
        <v>（令和６年１月１日現在人口</v>
      </c>
      <c r="U8" s="125"/>
      <c r="V8" s="125"/>
      <c r="W8" s="125"/>
      <c r="X8" s="145">
        <v>12967</v>
      </c>
      <c r="Y8" s="151" t="s">
        <v>101</v>
      </c>
      <c r="Z8" s="157"/>
      <c r="AA8" s="25"/>
      <c r="AB8" s="6"/>
    </row>
    <row r="9" spans="1:32" ht="15.6" customHeight="1">
      <c r="A9" s="3"/>
      <c r="B9" s="6"/>
      <c r="C9" s="13"/>
      <c r="D9" s="13"/>
      <c r="E9" s="13"/>
      <c r="F9" s="13"/>
      <c r="G9" s="13"/>
      <c r="H9" s="13"/>
      <c r="I9" s="13"/>
      <c r="J9" s="13"/>
      <c r="K9" s="13"/>
      <c r="L9" s="13"/>
      <c r="M9" s="13"/>
      <c r="N9" s="13"/>
      <c r="O9" s="6"/>
      <c r="P9" s="95"/>
      <c r="Q9" s="95"/>
      <c r="R9" s="95"/>
      <c r="S9" s="95"/>
      <c r="T9" s="125"/>
      <c r="U9" s="125"/>
      <c r="V9" s="125"/>
      <c r="W9" s="125"/>
      <c r="X9" s="125"/>
      <c r="Y9" s="151"/>
      <c r="Z9" s="157"/>
      <c r="AA9" s="25"/>
      <c r="AB9" s="6"/>
      <c r="AC9" s="2" t="s">
        <v>46</v>
      </c>
      <c r="AD9" s="164">
        <v>12967</v>
      </c>
      <c r="AE9" s="1" t="s">
        <v>172</v>
      </c>
      <c r="AF9" s="165">
        <v>0.73148989319066504</v>
      </c>
    </row>
    <row r="10" spans="1:32" ht="15.6" customHeight="1">
      <c r="A10" s="3"/>
      <c r="B10" s="6"/>
      <c r="C10" s="13"/>
      <c r="D10" s="13"/>
      <c r="E10" s="13"/>
      <c r="F10" s="13"/>
      <c r="G10" s="13"/>
      <c r="H10" s="13"/>
      <c r="I10" s="13"/>
      <c r="J10" s="13"/>
      <c r="K10" s="13"/>
      <c r="L10" s="13"/>
      <c r="M10" s="13"/>
      <c r="N10" s="13"/>
      <c r="O10" s="6"/>
      <c r="P10" s="25" t="s">
        <v>152</v>
      </c>
      <c r="Q10" s="110" t="str">
        <v>225万円</v>
      </c>
      <c r="R10" s="117" t="s">
        <v>127</v>
      </c>
      <c r="S10" s="110" t="str">
        <v>61万円</v>
      </c>
      <c r="T10" s="25"/>
      <c r="U10" s="25"/>
      <c r="V10" s="25"/>
      <c r="W10" s="25"/>
      <c r="X10" s="25"/>
      <c r="Y10" s="25"/>
      <c r="Z10" s="25"/>
      <c r="AA10" s="25"/>
      <c r="AB10" s="6"/>
      <c r="AC10" s="1" t="s">
        <v>23</v>
      </c>
      <c r="AD10" s="2">
        <v>2250607.3611475285</v>
      </c>
      <c r="AE10" s="1" t="s">
        <v>118</v>
      </c>
      <c r="AF10" s="2">
        <v>52509416910</v>
      </c>
    </row>
    <row r="11" spans="1:32" ht="15.6" customHeight="1">
      <c r="A11" s="3"/>
      <c r="B11" s="6"/>
      <c r="C11" s="13"/>
      <c r="D11" s="13"/>
      <c r="E11" s="13"/>
      <c r="F11" s="13"/>
      <c r="G11" s="13"/>
      <c r="H11" s="13"/>
      <c r="I11" s="13"/>
      <c r="J11" s="13"/>
      <c r="K11" s="13"/>
      <c r="L11" s="13"/>
      <c r="M11" s="13"/>
      <c r="N11" s="13"/>
      <c r="O11" s="6"/>
      <c r="P11" s="95" t="s">
        <v>174</v>
      </c>
      <c r="Q11" s="95"/>
      <c r="R11" s="95"/>
      <c r="S11" s="95"/>
      <c r="T11" s="95"/>
      <c r="U11" s="95"/>
      <c r="V11" s="95"/>
      <c r="W11" s="185">
        <v>0.72810369514672668</v>
      </c>
      <c r="X11" s="185"/>
      <c r="Y11" s="25"/>
      <c r="Z11" s="25"/>
      <c r="AA11" s="25"/>
      <c r="AB11" s="6"/>
      <c r="AC11" s="1" t="s">
        <v>177</v>
      </c>
      <c r="AD11" s="2">
        <v>611931.82517158939</v>
      </c>
      <c r="AE11" s="1" t="s">
        <v>119</v>
      </c>
      <c r="AF11" s="2">
        <v>38410107767</v>
      </c>
    </row>
    <row r="12" spans="1:32" ht="15.6" customHeight="1">
      <c r="A12" s="3"/>
      <c r="B12" s="6"/>
      <c r="D12" s="31"/>
      <c r="O12" s="6"/>
      <c r="P12" s="95"/>
      <c r="Q12" s="95"/>
      <c r="R12" s="95"/>
      <c r="S12" s="95"/>
      <c r="T12" s="95"/>
      <c r="U12" s="95"/>
      <c r="V12" s="95"/>
      <c r="W12" s="185"/>
      <c r="X12" s="185"/>
      <c r="Y12" s="25"/>
      <c r="Z12" s="25"/>
      <c r="AA12" s="25"/>
      <c r="AB12" s="6"/>
      <c r="AC12" s="1" t="s">
        <v>51</v>
      </c>
      <c r="AD12" s="165">
        <v>0.72810369514672668</v>
      </c>
    </row>
    <row r="13" spans="1:32" ht="15.6" customHeight="1">
      <c r="A13" s="3"/>
      <c r="B13" s="6"/>
      <c r="O13" s="6"/>
      <c r="P13" s="1" t="s">
        <v>181</v>
      </c>
      <c r="W13" s="25"/>
      <c r="X13" s="25"/>
      <c r="Y13" s="25"/>
      <c r="Z13" s="25"/>
      <c r="AA13" s="25"/>
      <c r="AB13" s="6"/>
      <c r="AC13" s="1" t="s">
        <v>53</v>
      </c>
      <c r="AD13" s="165">
        <v>0.37343074436462115</v>
      </c>
    </row>
    <row r="14" spans="1:32" ht="19.5" customHeight="1">
      <c r="A14" s="3"/>
      <c r="B14" s="6"/>
      <c r="C14" s="14" t="s">
        <v>0</v>
      </c>
      <c r="D14" s="32"/>
      <c r="E14" s="32"/>
      <c r="F14" s="32"/>
      <c r="G14" s="32"/>
      <c r="H14" s="59"/>
      <c r="I14" s="14" t="s">
        <v>6</v>
      </c>
      <c r="J14" s="32"/>
      <c r="K14" s="32"/>
      <c r="L14" s="32"/>
      <c r="M14" s="32"/>
      <c r="N14" s="59"/>
      <c r="O14" s="6"/>
      <c r="P14" s="95" t="s">
        <v>173</v>
      </c>
      <c r="Q14" s="95"/>
      <c r="R14" s="95"/>
      <c r="S14" s="95"/>
      <c r="T14" s="95"/>
      <c r="U14" s="95"/>
      <c r="V14" s="95"/>
      <c r="W14" s="185">
        <v>0.73148989319066504</v>
      </c>
      <c r="X14" s="185"/>
      <c r="Y14" s="25"/>
      <c r="Z14" s="25"/>
      <c r="AA14" s="25"/>
      <c r="AB14" s="6"/>
      <c r="AC14" s="1" t="s">
        <v>36</v>
      </c>
      <c r="AD14" s="2" t="s">
        <v>47</v>
      </c>
    </row>
    <row r="15" spans="1:32" ht="19.5" customHeight="1">
      <c r="A15" s="3"/>
      <c r="B15" s="6"/>
      <c r="C15" s="15"/>
      <c r="D15" s="33"/>
      <c r="E15" s="33"/>
      <c r="F15" s="33"/>
      <c r="G15" s="33"/>
      <c r="H15" s="60"/>
      <c r="I15" s="15"/>
      <c r="J15" s="33"/>
      <c r="K15" s="33"/>
      <c r="L15" s="33"/>
      <c r="M15" s="33"/>
      <c r="N15" s="60"/>
      <c r="O15" s="6"/>
      <c r="P15" s="95"/>
      <c r="Q15" s="95"/>
      <c r="R15" s="95"/>
      <c r="S15" s="95"/>
      <c r="T15" s="95"/>
      <c r="U15" s="95"/>
      <c r="V15" s="95"/>
      <c r="W15" s="185"/>
      <c r="X15" s="185"/>
      <c r="Y15" s="25"/>
      <c r="Z15" s="25"/>
      <c r="AA15" s="25"/>
      <c r="AB15" s="6"/>
      <c r="AC15" s="1" t="s">
        <v>169</v>
      </c>
      <c r="AD15" s="2" t="str">
        <v>525億942万円</v>
      </c>
      <c r="AE15" s="1" t="s">
        <v>157</v>
      </c>
      <c r="AF15" s="1" t="str">
        <v>384億1,011万円</v>
      </c>
    </row>
    <row r="16" spans="1:32" ht="20.100000000000001" customHeight="1">
      <c r="A16" s="3"/>
      <c r="B16" s="6"/>
      <c r="C16" s="16" t="s">
        <v>75</v>
      </c>
      <c r="D16" s="34" t="s">
        <v>27</v>
      </c>
      <c r="E16" s="34"/>
      <c r="F16" s="34"/>
      <c r="G16" s="53" t="str">
        <v>103億6,999万円</v>
      </c>
      <c r="H16" s="53"/>
      <c r="I16" s="19" t="s">
        <v>10</v>
      </c>
      <c r="J16" s="21" t="s">
        <v>81</v>
      </c>
      <c r="K16" s="21"/>
      <c r="L16" s="21"/>
      <c r="M16" s="53" t="str">
        <v>58億4,905万円</v>
      </c>
      <c r="N16" s="53"/>
      <c r="O16" s="6"/>
      <c r="P16" s="1" t="s">
        <v>180</v>
      </c>
      <c r="W16" s="25"/>
      <c r="X16" s="25"/>
      <c r="Y16" s="25"/>
      <c r="Z16" s="25"/>
      <c r="AA16" s="25"/>
      <c r="AB16" s="6"/>
      <c r="AC16" s="1" t="s">
        <v>2</v>
      </c>
      <c r="AD16" s="164">
        <v>10369989230</v>
      </c>
    </row>
    <row r="17" spans="1:34" ht="20.100000000000001" customHeight="1">
      <c r="A17" s="3"/>
      <c r="B17" s="6"/>
      <c r="C17" s="17"/>
      <c r="D17" s="35" t="s">
        <v>110</v>
      </c>
      <c r="E17" s="35"/>
      <c r="F17" s="35"/>
      <c r="G17" s="53"/>
      <c r="H17" s="53"/>
      <c r="I17" s="19"/>
      <c r="J17" s="21"/>
      <c r="K17" s="21"/>
      <c r="L17" s="21"/>
      <c r="M17" s="53"/>
      <c r="N17" s="53"/>
      <c r="O17" s="6"/>
      <c r="P17" s="180" t="s">
        <v>66</v>
      </c>
      <c r="Q17" s="180"/>
      <c r="R17" s="180"/>
      <c r="S17" s="180"/>
      <c r="T17" s="110" t="str">
        <v>525億942万円</v>
      </c>
      <c r="U17" s="110"/>
      <c r="V17" s="110"/>
      <c r="W17" s="141" t="s">
        <v>157</v>
      </c>
      <c r="X17" s="141"/>
      <c r="Y17" s="152" t="str">
        <v>384億1,011万円</v>
      </c>
      <c r="Z17" s="152"/>
      <c r="AA17" s="111"/>
      <c r="AB17" s="6"/>
      <c r="AC17" s="1" t="s">
        <v>92</v>
      </c>
      <c r="AD17" s="164">
        <v>14993932311</v>
      </c>
    </row>
    <row r="18" spans="1:34" ht="20.100000000000001" customHeight="1">
      <c r="A18" s="3"/>
      <c r="B18" s="6"/>
      <c r="C18" s="17"/>
      <c r="D18" s="36"/>
      <c r="E18" s="36"/>
      <c r="F18" s="36"/>
      <c r="G18" s="53"/>
      <c r="H18" s="53"/>
      <c r="I18" s="19"/>
      <c r="J18" s="21" t="s">
        <v>43</v>
      </c>
      <c r="K18" s="21"/>
      <c r="L18" s="21"/>
      <c r="M18" s="53" t="str">
        <v>6億3,233万円</v>
      </c>
      <c r="N18" s="53"/>
      <c r="O18" s="6"/>
      <c r="P18" s="95" t="s">
        <v>175</v>
      </c>
      <c r="Q18" s="95"/>
      <c r="R18" s="95"/>
      <c r="S18" s="95"/>
      <c r="T18" s="95"/>
      <c r="U18" s="95"/>
      <c r="V18" s="95"/>
      <c r="W18" s="185">
        <v>0.37343074436462115</v>
      </c>
      <c r="X18" s="185"/>
      <c r="Y18" s="111"/>
      <c r="Z18" s="111"/>
      <c r="AA18" s="111"/>
      <c r="AB18" s="6"/>
      <c r="AC18" s="1" t="s">
        <v>115</v>
      </c>
      <c r="AD18" s="164">
        <v>285790225</v>
      </c>
      <c r="AF18" s="198"/>
      <c r="AG18" s="198"/>
      <c r="AH18" s="198"/>
    </row>
    <row r="19" spans="1:34" ht="20.100000000000001" customHeight="1">
      <c r="A19" s="3"/>
      <c r="B19" s="6"/>
      <c r="C19" s="17"/>
      <c r="D19" s="36"/>
      <c r="E19" s="36"/>
      <c r="F19" s="36"/>
      <c r="G19" s="53"/>
      <c r="H19" s="53"/>
      <c r="I19" s="19"/>
      <c r="J19" s="21"/>
      <c r="K19" s="21"/>
      <c r="L19" s="21"/>
      <c r="M19" s="53"/>
      <c r="N19" s="53"/>
      <c r="O19" s="6"/>
      <c r="P19" s="95"/>
      <c r="Q19" s="95"/>
      <c r="R19" s="95"/>
      <c r="S19" s="95"/>
      <c r="T19" s="95"/>
      <c r="U19" s="95"/>
      <c r="V19" s="95"/>
      <c r="W19" s="185"/>
      <c r="X19" s="185"/>
      <c r="Y19" s="111"/>
      <c r="Z19" s="111"/>
      <c r="AA19" s="111"/>
      <c r="AB19" s="6"/>
      <c r="AC19" s="1" t="s">
        <v>116</v>
      </c>
      <c r="AD19" s="164">
        <v>997330760</v>
      </c>
    </row>
    <row r="20" spans="1:34" ht="20.100000000000001" customHeight="1">
      <c r="A20" s="3"/>
      <c r="B20" s="6"/>
      <c r="C20" s="17"/>
      <c r="D20" s="34" t="s">
        <v>80</v>
      </c>
      <c r="E20" s="34"/>
      <c r="F20" s="34"/>
      <c r="G20" s="53" t="str">
        <v>149億9,393万円</v>
      </c>
      <c r="H20" s="53"/>
      <c r="I20" s="19"/>
      <c r="J20" s="21" t="s">
        <v>14</v>
      </c>
      <c r="K20" s="21"/>
      <c r="L20" s="21"/>
      <c r="M20" s="53" t="str">
        <v>5億8,925万円</v>
      </c>
      <c r="N20" s="53"/>
      <c r="O20" s="6"/>
      <c r="P20" s="96" t="s">
        <v>178</v>
      </c>
      <c r="Q20" s="111"/>
      <c r="R20" s="111"/>
      <c r="S20" s="111"/>
      <c r="T20" s="111"/>
      <c r="U20" s="111"/>
      <c r="V20" s="111"/>
      <c r="W20" s="111"/>
      <c r="X20" s="111"/>
      <c r="Y20" s="111"/>
      <c r="Z20" s="111"/>
      <c r="AA20" s="111"/>
      <c r="AB20" s="6"/>
      <c r="AC20" s="1" t="s">
        <v>60</v>
      </c>
      <c r="AD20" s="164">
        <v>1149995763</v>
      </c>
    </row>
    <row r="21" spans="1:34" ht="20.100000000000001" customHeight="1">
      <c r="A21" s="3"/>
      <c r="B21" s="6"/>
      <c r="C21" s="17"/>
      <c r="D21" s="35" t="s">
        <v>42</v>
      </c>
      <c r="E21" s="171"/>
      <c r="F21" s="171"/>
      <c r="G21" s="53"/>
      <c r="H21" s="53"/>
      <c r="I21" s="19"/>
      <c r="J21" s="21"/>
      <c r="K21" s="21"/>
      <c r="L21" s="21"/>
      <c r="M21" s="53"/>
      <c r="N21" s="53"/>
      <c r="O21" s="6"/>
      <c r="P21" s="6"/>
      <c r="Q21" s="6"/>
      <c r="R21" s="6"/>
      <c r="S21" s="6"/>
      <c r="T21" s="6"/>
      <c r="U21" s="6"/>
      <c r="V21" s="6"/>
      <c r="W21" s="6"/>
      <c r="X21" s="6"/>
      <c r="Y21" s="6"/>
      <c r="Z21" s="6"/>
      <c r="AA21" s="6"/>
      <c r="AB21" s="6"/>
      <c r="AC21" s="1" t="s">
        <v>61</v>
      </c>
      <c r="AD21" s="164">
        <v>1386587363</v>
      </c>
      <c r="AE21" s="167"/>
      <c r="AF21" s="167"/>
      <c r="AG21" s="167"/>
    </row>
    <row r="22" spans="1:34" ht="20.100000000000001" customHeight="1">
      <c r="A22" s="3"/>
      <c r="B22" s="6"/>
      <c r="C22" s="17"/>
      <c r="D22" s="170"/>
      <c r="E22" s="170"/>
      <c r="F22" s="170"/>
      <c r="G22" s="53"/>
      <c r="H22" s="53"/>
      <c r="I22" s="19" t="s">
        <v>11</v>
      </c>
      <c r="J22" s="26" t="s">
        <v>123</v>
      </c>
      <c r="K22" s="42"/>
      <c r="L22" s="47"/>
      <c r="M22" s="79" t="str">
        <v>6,889万円</v>
      </c>
      <c r="N22" s="61"/>
      <c r="O22" s="6"/>
      <c r="P22" s="97" t="s">
        <v>97</v>
      </c>
      <c r="Q22" s="97"/>
      <c r="R22" s="97"/>
      <c r="S22" s="97"/>
      <c r="T22" s="97"/>
      <c r="U22" s="97"/>
      <c r="V22" s="97"/>
      <c r="W22" s="97"/>
      <c r="X22" s="97"/>
      <c r="Y22" s="97"/>
      <c r="Z22" s="97"/>
      <c r="AA22" s="97"/>
      <c r="AB22" s="6"/>
      <c r="AC22" s="1" t="s">
        <v>4</v>
      </c>
      <c r="AD22" s="164">
        <v>29183625652</v>
      </c>
      <c r="AE22" s="168"/>
      <c r="AF22" s="168"/>
    </row>
    <row r="23" spans="1:34" ht="20.100000000000001" customHeight="1">
      <c r="A23" s="3"/>
      <c r="B23" s="6"/>
      <c r="C23" s="17"/>
      <c r="D23" s="21" t="s">
        <v>115</v>
      </c>
      <c r="E23" s="21"/>
      <c r="F23" s="21"/>
      <c r="G23" s="53" t="str">
        <v>2億8,579万円</v>
      </c>
      <c r="H23" s="53"/>
      <c r="I23" s="20"/>
      <c r="J23" s="27"/>
      <c r="K23" s="1"/>
      <c r="L23" s="76"/>
      <c r="M23" s="56"/>
      <c r="N23" s="62"/>
      <c r="O23" s="6"/>
      <c r="P23" s="98" t="s">
        <v>164</v>
      </c>
      <c r="Q23" s="98"/>
      <c r="R23" s="118" t="str">
        <v>6億4,925万円</v>
      </c>
      <c r="S23" s="118"/>
      <c r="T23" s="118"/>
      <c r="U23" s="129" t="s">
        <v>15</v>
      </c>
      <c r="V23" s="130"/>
      <c r="W23" s="130"/>
      <c r="X23" s="130"/>
      <c r="Y23" s="130"/>
      <c r="Z23" s="142"/>
      <c r="AA23" s="142"/>
      <c r="AB23" s="6"/>
      <c r="AC23" s="1" t="s">
        <v>83</v>
      </c>
      <c r="AD23" s="164">
        <v>5849052699</v>
      </c>
      <c r="AE23" s="2"/>
      <c r="AF23" s="166"/>
    </row>
    <row r="24" spans="1:34" ht="20.100000000000001" customHeight="1">
      <c r="A24" s="3"/>
      <c r="B24" s="6"/>
      <c r="C24" s="17"/>
      <c r="D24" s="21"/>
      <c r="E24" s="21"/>
      <c r="F24" s="21"/>
      <c r="G24" s="53"/>
      <c r="H24" s="53"/>
      <c r="I24" s="20"/>
      <c r="J24" s="26" t="s">
        <v>82</v>
      </c>
      <c r="K24" s="42"/>
      <c r="L24" s="47"/>
      <c r="M24" s="79" t="str">
        <v>7億9,540万円</v>
      </c>
      <c r="N24" s="61"/>
      <c r="O24" s="6"/>
      <c r="P24" s="98" t="s">
        <v>165</v>
      </c>
      <c r="Q24" s="98"/>
      <c r="R24" s="118" t="str">
        <v>△3億8,755万円</v>
      </c>
      <c r="S24" s="118"/>
      <c r="T24" s="118"/>
      <c r="U24" s="130" t="s">
        <v>93</v>
      </c>
      <c r="V24" s="130"/>
      <c r="W24" s="130"/>
      <c r="X24" s="130"/>
      <c r="Y24" s="130"/>
      <c r="Z24" s="142"/>
      <c r="AA24" s="142"/>
      <c r="AB24" s="6"/>
      <c r="AC24" s="1" t="s">
        <v>9</v>
      </c>
      <c r="AD24" s="164">
        <v>632326000</v>
      </c>
    </row>
    <row r="25" spans="1:34" ht="20.100000000000001" customHeight="1">
      <c r="A25" s="3"/>
      <c r="B25" s="6"/>
      <c r="C25" s="17"/>
      <c r="D25" s="21" t="s">
        <v>121</v>
      </c>
      <c r="E25" s="21"/>
      <c r="F25" s="21"/>
      <c r="G25" s="53" t="str">
        <v>9億9,733万円</v>
      </c>
      <c r="H25" s="53"/>
      <c r="I25" s="20"/>
      <c r="J25" s="27"/>
      <c r="K25" s="1"/>
      <c r="L25" s="76"/>
      <c r="M25" s="56"/>
      <c r="N25" s="62"/>
      <c r="O25" s="6"/>
      <c r="P25" s="98" t="s">
        <v>102</v>
      </c>
      <c r="Q25" s="98"/>
      <c r="R25" s="118" t="str">
        <v>△4億9,550万円</v>
      </c>
      <c r="S25" s="118"/>
      <c r="T25" s="118"/>
      <c r="U25" s="130" t="s">
        <v>72</v>
      </c>
      <c r="V25" s="130"/>
      <c r="W25" s="130"/>
      <c r="X25" s="130"/>
      <c r="Y25" s="130"/>
      <c r="Z25" s="142"/>
      <c r="AA25" s="142"/>
      <c r="AB25" s="6"/>
      <c r="AC25" s="1" t="s">
        <v>44</v>
      </c>
      <c r="AD25" s="164">
        <v>589248297</v>
      </c>
    </row>
    <row r="26" spans="1:34" ht="20.100000000000001" customHeight="1">
      <c r="A26" s="3"/>
      <c r="B26" s="6"/>
      <c r="C26" s="18"/>
      <c r="D26" s="21"/>
      <c r="E26" s="21"/>
      <c r="F26" s="21"/>
      <c r="G26" s="53"/>
      <c r="H26" s="53"/>
      <c r="I26" s="21" t="s">
        <v>8</v>
      </c>
      <c r="J26" s="21"/>
      <c r="K26" s="21"/>
      <c r="L26" s="21"/>
      <c r="M26" s="53" t="str">
        <v>79億3,492万円</v>
      </c>
      <c r="N26" s="53"/>
      <c r="O26" s="6"/>
      <c r="P26" s="99" t="s">
        <v>170</v>
      </c>
      <c r="Q26" s="99"/>
      <c r="R26" s="99"/>
      <c r="S26" s="99"/>
      <c r="T26" s="99"/>
      <c r="U26" s="99"/>
      <c r="V26" s="132" t="str">
        <v>△2億3,380万円</v>
      </c>
      <c r="W26" s="132"/>
      <c r="X26" s="132"/>
      <c r="Y26" s="130"/>
      <c r="Z26" s="142"/>
      <c r="AA26" s="142"/>
      <c r="AB26" s="6"/>
      <c r="AC26" s="1" t="s">
        <v>85</v>
      </c>
      <c r="AD26" s="164">
        <v>68891000</v>
      </c>
    </row>
    <row r="27" spans="1:34" ht="20.100000000000001" customHeight="1">
      <c r="A27" s="3"/>
      <c r="B27" s="6"/>
      <c r="C27" s="19" t="s">
        <v>114</v>
      </c>
      <c r="D27" s="21" t="s">
        <v>90</v>
      </c>
      <c r="E27" s="21"/>
      <c r="F27" s="21"/>
      <c r="G27" s="54" t="str">
        <v>11億5,000万円</v>
      </c>
      <c r="H27" s="54"/>
      <c r="I27" s="14" t="s">
        <v>12</v>
      </c>
      <c r="J27" s="32"/>
      <c r="K27" s="32"/>
      <c r="L27" s="32"/>
      <c r="M27" s="32"/>
      <c r="N27" s="59"/>
      <c r="O27" s="6"/>
      <c r="P27" s="100" t="s">
        <v>168</v>
      </c>
      <c r="Q27" s="100"/>
      <c r="R27" s="100"/>
      <c r="S27" s="100"/>
      <c r="T27" s="100"/>
      <c r="U27" s="100"/>
      <c r="V27" s="100"/>
      <c r="W27" s="100"/>
      <c r="X27" s="100" t="str">
        <v>11億5,000万円</v>
      </c>
      <c r="Y27" s="100"/>
      <c r="Z27" s="100"/>
      <c r="AA27" s="142"/>
      <c r="AB27" s="6"/>
      <c r="AC27" s="1" t="s">
        <v>86</v>
      </c>
      <c r="AD27" s="164">
        <v>795401981</v>
      </c>
    </row>
    <row r="28" spans="1:34" ht="20.100000000000001" customHeight="1">
      <c r="A28" s="3"/>
      <c r="B28" s="6"/>
      <c r="C28" s="19"/>
      <c r="D28" s="21"/>
      <c r="E28" s="21"/>
      <c r="F28" s="21"/>
      <c r="G28" s="54"/>
      <c r="H28" s="54"/>
      <c r="I28" s="15"/>
      <c r="J28" s="33"/>
      <c r="K28" s="33"/>
      <c r="L28" s="33"/>
      <c r="M28" s="33"/>
      <c r="N28" s="60"/>
      <c r="O28" s="6"/>
      <c r="P28" s="100"/>
      <c r="Q28" s="100"/>
      <c r="R28" s="100"/>
      <c r="S28" s="100"/>
      <c r="T28" s="100"/>
      <c r="U28" s="100"/>
      <c r="V28" s="100"/>
      <c r="W28" s="100"/>
      <c r="X28" s="100"/>
      <c r="Y28" s="100"/>
      <c r="Z28" s="100"/>
      <c r="AA28" s="142"/>
      <c r="AB28" s="6"/>
      <c r="AC28" s="1" t="s">
        <v>8</v>
      </c>
      <c r="AD28" s="164">
        <v>7934919977</v>
      </c>
    </row>
    <row r="29" spans="1:34" ht="20.100000000000001" customHeight="1">
      <c r="A29" s="3"/>
      <c r="B29" s="6"/>
      <c r="C29" s="20"/>
      <c r="D29" s="21" t="s">
        <v>50</v>
      </c>
      <c r="E29" s="21"/>
      <c r="F29" s="21"/>
      <c r="G29" s="53" t="str">
        <v>13億8,659万円</v>
      </c>
      <c r="H29" s="53"/>
      <c r="I29" s="21" t="s">
        <v>16</v>
      </c>
      <c r="J29" s="21"/>
      <c r="K29" s="21"/>
      <c r="L29" s="21"/>
      <c r="M29" s="80" t="str">
        <v>212億4,871万円</v>
      </c>
      <c r="N29" s="80"/>
      <c r="O29" s="6"/>
      <c r="P29" s="6"/>
      <c r="Q29" s="6"/>
      <c r="R29" s="6"/>
      <c r="S29" s="6"/>
      <c r="T29" s="6"/>
      <c r="U29" s="6"/>
      <c r="V29" s="6"/>
      <c r="W29" s="6"/>
      <c r="X29" s="6"/>
      <c r="Y29" s="6"/>
      <c r="Z29" s="6"/>
      <c r="AA29" s="6"/>
      <c r="AB29" s="6"/>
      <c r="AC29" s="1" t="s">
        <v>16</v>
      </c>
      <c r="AD29" s="164">
        <v>21248705675</v>
      </c>
    </row>
    <row r="30" spans="1:34" ht="20.100000000000001" customHeight="1">
      <c r="A30" s="3"/>
      <c r="B30" s="6"/>
      <c r="C30" s="20"/>
      <c r="D30" s="21"/>
      <c r="E30" s="21"/>
      <c r="F30" s="21"/>
      <c r="G30" s="53"/>
      <c r="H30" s="53"/>
      <c r="I30" s="21"/>
      <c r="J30" s="21"/>
      <c r="K30" s="21"/>
      <c r="L30" s="21"/>
      <c r="M30" s="80"/>
      <c r="N30" s="80"/>
      <c r="O30" s="6"/>
      <c r="P30" s="101" t="s">
        <v>77</v>
      </c>
      <c r="Q30" s="101"/>
      <c r="R30" s="101"/>
      <c r="S30" s="101"/>
      <c r="T30" s="101"/>
      <c r="U30" s="6"/>
      <c r="V30" s="133" t="s">
        <v>35</v>
      </c>
      <c r="AB30" s="6"/>
      <c r="AC30" s="1" t="s">
        <v>21</v>
      </c>
      <c r="AD30" s="164">
        <v>29183625652</v>
      </c>
    </row>
    <row r="31" spans="1:34" ht="20.100000000000001" customHeight="1">
      <c r="A31" s="3"/>
      <c r="B31" s="6"/>
      <c r="C31" s="21" t="s">
        <v>4</v>
      </c>
      <c r="D31" s="21"/>
      <c r="E31" s="21"/>
      <c r="F31" s="21"/>
      <c r="G31" s="53" t="str">
        <v>291億8,363万円</v>
      </c>
      <c r="H31" s="53"/>
      <c r="I31" s="21" t="s">
        <v>21</v>
      </c>
      <c r="J31" s="21"/>
      <c r="K31" s="21"/>
      <c r="L31" s="21"/>
      <c r="M31" s="53" t="str">
        <v>291億8,363万円</v>
      </c>
      <c r="N31" s="53"/>
      <c r="O31" s="6"/>
      <c r="P31" s="101"/>
      <c r="Q31" s="101"/>
      <c r="R31" s="101"/>
      <c r="S31" s="101"/>
      <c r="T31" s="101"/>
      <c r="U31" s="6"/>
      <c r="V31" s="24" t="s">
        <v>150</v>
      </c>
      <c r="W31" s="24"/>
      <c r="X31" s="24"/>
      <c r="Y31" s="24"/>
      <c r="Z31" s="24"/>
      <c r="AA31" s="24"/>
      <c r="AB31" s="6"/>
    </row>
    <row r="32" spans="1:34" ht="15.6" customHeight="1">
      <c r="A32" s="3"/>
      <c r="B32" s="6"/>
      <c r="C32" s="6"/>
      <c r="D32" s="6"/>
      <c r="E32" s="6"/>
      <c r="F32" s="6"/>
      <c r="G32" s="6"/>
      <c r="H32" s="6"/>
      <c r="I32" s="6"/>
      <c r="J32" s="6"/>
      <c r="K32" s="6"/>
      <c r="L32" s="6"/>
      <c r="M32" s="6"/>
      <c r="N32" s="6"/>
      <c r="O32" s="6"/>
      <c r="P32" s="103" t="s">
        <v>94</v>
      </c>
      <c r="Q32" s="103"/>
      <c r="R32" s="103"/>
      <c r="S32" s="103"/>
      <c r="T32" s="103"/>
      <c r="U32" s="6"/>
      <c r="V32" s="24"/>
      <c r="W32" s="24"/>
      <c r="X32" s="24"/>
      <c r="Y32" s="24"/>
      <c r="Z32" s="24"/>
      <c r="AA32" s="24"/>
      <c r="AB32" s="6"/>
      <c r="AC32" s="1" t="s">
        <v>37</v>
      </c>
      <c r="AD32" s="2" t="s">
        <v>69</v>
      </c>
    </row>
    <row r="33" spans="1:30" ht="15.6" customHeight="1">
      <c r="A33" s="3"/>
      <c r="B33" s="6"/>
      <c r="C33" s="6"/>
      <c r="D33" s="6"/>
      <c r="E33" s="6"/>
      <c r="F33" s="6"/>
      <c r="G33" s="6"/>
      <c r="H33" s="6"/>
      <c r="I33" s="6"/>
      <c r="J33" s="6"/>
      <c r="K33" s="6"/>
      <c r="L33" s="6"/>
      <c r="M33" s="6"/>
      <c r="N33" s="6"/>
      <c r="O33" s="6"/>
      <c r="P33" s="103"/>
      <c r="Q33" s="103"/>
      <c r="R33" s="103"/>
      <c r="S33" s="103"/>
      <c r="T33" s="103"/>
      <c r="U33" s="6"/>
      <c r="V33" s="24"/>
      <c r="W33" s="24"/>
      <c r="X33" s="24"/>
      <c r="Y33" s="24"/>
      <c r="Z33" s="24"/>
      <c r="AA33" s="24"/>
      <c r="AB33" s="6"/>
      <c r="AC33" s="1" t="s">
        <v>70</v>
      </c>
      <c r="AD33" s="164">
        <v>1343017381</v>
      </c>
    </row>
    <row r="34" spans="1:30" ht="15.6" customHeight="1">
      <c r="A34" s="3"/>
      <c r="B34" s="8"/>
      <c r="C34" s="22" t="s">
        <v>59</v>
      </c>
      <c r="D34" s="23"/>
      <c r="E34" s="23"/>
      <c r="F34" s="23"/>
      <c r="G34" s="23"/>
      <c r="H34" s="23"/>
      <c r="I34" s="6"/>
      <c r="J34" s="65" t="s">
        <v>48</v>
      </c>
      <c r="K34" s="65"/>
      <c r="L34" s="65"/>
      <c r="M34" s="65"/>
      <c r="N34" s="65"/>
      <c r="O34" s="6"/>
      <c r="P34" s="103"/>
      <c r="Q34" s="103"/>
      <c r="R34" s="103"/>
      <c r="S34" s="103"/>
      <c r="T34" s="103"/>
      <c r="U34" s="6"/>
      <c r="V34" s="134"/>
      <c r="W34" s="134"/>
      <c r="X34" s="134"/>
      <c r="Y34" s="134"/>
      <c r="Z34" s="134"/>
      <c r="AA34" s="134"/>
      <c r="AB34" s="6"/>
      <c r="AC34" s="1" t="s">
        <v>54</v>
      </c>
      <c r="AD34" s="164">
        <v>-233798580</v>
      </c>
    </row>
    <row r="35" spans="1:30" ht="15.6" customHeight="1">
      <c r="A35" s="3"/>
      <c r="B35" s="8"/>
      <c r="C35" s="23"/>
      <c r="D35" s="23"/>
      <c r="E35" s="23"/>
      <c r="F35" s="23"/>
      <c r="G35" s="23"/>
      <c r="H35" s="23"/>
      <c r="I35" s="6"/>
      <c r="J35" s="65"/>
      <c r="K35" s="65"/>
      <c r="L35" s="65"/>
      <c r="M35" s="65"/>
      <c r="N35" s="65"/>
      <c r="O35" s="6"/>
      <c r="P35" s="103"/>
      <c r="Q35" s="103"/>
      <c r="R35" s="103"/>
      <c r="S35" s="103"/>
      <c r="T35" s="103"/>
      <c r="U35" s="6"/>
      <c r="V35" s="133" t="s">
        <v>87</v>
      </c>
      <c r="W35" s="24"/>
      <c r="X35" s="24"/>
      <c r="Y35" s="24"/>
      <c r="Z35" s="24"/>
      <c r="AA35" s="24"/>
      <c r="AB35" s="6"/>
      <c r="AC35" s="1" t="s">
        <v>56</v>
      </c>
      <c r="AD35" s="164">
        <v>649245722</v>
      </c>
    </row>
    <row r="36" spans="1:30" ht="15" customHeight="1">
      <c r="A36" s="3"/>
      <c r="B36" s="6"/>
      <c r="C36" s="24" t="s">
        <v>98</v>
      </c>
      <c r="D36" s="24"/>
      <c r="E36" s="24"/>
      <c r="F36" s="24"/>
      <c r="G36" s="24"/>
      <c r="H36" s="24"/>
      <c r="I36" s="6"/>
      <c r="J36" s="24" t="s">
        <v>151</v>
      </c>
      <c r="K36" s="24"/>
      <c r="L36" s="24"/>
      <c r="M36" s="24"/>
      <c r="N36" s="24"/>
      <c r="O36" s="6"/>
      <c r="P36" s="103"/>
      <c r="Q36" s="103"/>
      <c r="R36" s="103"/>
      <c r="S36" s="103"/>
      <c r="T36" s="103"/>
      <c r="U36" s="6"/>
      <c r="V36" s="135" t="s">
        <v>140</v>
      </c>
      <c r="W36" s="135"/>
      <c r="X36" s="135"/>
      <c r="Y36" s="135"/>
      <c r="Z36" s="135"/>
      <c r="AA36" s="135"/>
      <c r="AB36" s="6"/>
      <c r="AC36" s="1" t="s">
        <v>33</v>
      </c>
      <c r="AD36" s="164">
        <v>-387547961</v>
      </c>
    </row>
    <row r="37" spans="1:30" ht="15" customHeight="1">
      <c r="A37" s="3"/>
      <c r="B37" s="6"/>
      <c r="C37" s="24"/>
      <c r="D37" s="24"/>
      <c r="E37" s="24"/>
      <c r="F37" s="24"/>
      <c r="G37" s="24"/>
      <c r="H37" s="24"/>
      <c r="I37" s="6"/>
      <c r="J37" s="24"/>
      <c r="K37" s="24"/>
      <c r="L37" s="24"/>
      <c r="M37" s="24"/>
      <c r="N37" s="24"/>
      <c r="O37" s="6"/>
      <c r="P37" s="102"/>
      <c r="Q37" s="102"/>
      <c r="R37" s="102"/>
      <c r="S37" s="102"/>
      <c r="T37" s="102"/>
      <c r="U37" s="6"/>
      <c r="V37" s="135"/>
      <c r="W37" s="135"/>
      <c r="X37" s="135"/>
      <c r="Y37" s="135"/>
      <c r="Z37" s="135"/>
      <c r="AA37" s="135"/>
      <c r="AB37" s="6"/>
      <c r="AC37" s="1" t="s">
        <v>73</v>
      </c>
      <c r="AD37" s="164">
        <v>-495496341</v>
      </c>
    </row>
    <row r="38" spans="1:30" ht="15" customHeight="1">
      <c r="A38" s="3"/>
      <c r="B38" s="6"/>
      <c r="C38" s="24"/>
      <c r="D38" s="24"/>
      <c r="E38" s="24"/>
      <c r="F38" s="24"/>
      <c r="G38" s="24"/>
      <c r="H38" s="24"/>
      <c r="I38" s="6"/>
      <c r="J38" s="24"/>
      <c r="K38" s="24"/>
      <c r="L38" s="24"/>
      <c r="M38" s="24"/>
      <c r="N38" s="24"/>
      <c r="O38" s="6"/>
      <c r="P38" s="104" t="s">
        <v>142</v>
      </c>
      <c r="Q38" s="112"/>
      <c r="R38" s="119"/>
      <c r="S38" s="58" t="str">
        <v>88億2,565万円</v>
      </c>
      <c r="T38" s="64"/>
      <c r="U38" s="6"/>
      <c r="V38" s="135"/>
      <c r="W38" s="135"/>
      <c r="X38" s="135"/>
      <c r="Y38" s="135"/>
      <c r="Z38" s="135"/>
      <c r="AA38" s="135"/>
      <c r="AB38" s="6"/>
      <c r="AC38" s="1" t="s">
        <v>124</v>
      </c>
      <c r="AD38" s="164">
        <v>40776962</v>
      </c>
    </row>
    <row r="39" spans="1:30" ht="15" customHeight="1">
      <c r="A39" s="3"/>
      <c r="B39" s="6"/>
      <c r="C39" s="24"/>
      <c r="D39" s="24"/>
      <c r="E39" s="24"/>
      <c r="F39" s="24"/>
      <c r="G39" s="24"/>
      <c r="H39" s="24"/>
      <c r="I39" s="6"/>
      <c r="J39" s="24"/>
      <c r="K39" s="24"/>
      <c r="L39" s="24"/>
      <c r="M39" s="24"/>
      <c r="N39" s="24"/>
      <c r="O39" s="6"/>
      <c r="P39" s="105" t="s">
        <v>111</v>
      </c>
      <c r="Q39" s="113"/>
      <c r="R39" s="120"/>
      <c r="S39" s="79" t="str">
        <v>10億5,342万円</v>
      </c>
      <c r="T39" s="126"/>
      <c r="U39" s="6"/>
      <c r="V39" s="135"/>
      <c r="W39" s="135"/>
      <c r="X39" s="135"/>
      <c r="Y39" s="135"/>
      <c r="Z39" s="135"/>
      <c r="AA39" s="135"/>
      <c r="AB39" s="6"/>
      <c r="AC39" s="1" t="s">
        <v>24</v>
      </c>
      <c r="AD39" s="164">
        <v>1149995763</v>
      </c>
    </row>
    <row r="40" spans="1:30" ht="15" customHeight="1">
      <c r="A40" s="3"/>
      <c r="B40" s="6"/>
      <c r="C40" s="25"/>
      <c r="D40" s="25"/>
      <c r="E40" s="25"/>
      <c r="F40" s="25"/>
      <c r="G40" s="25"/>
      <c r="H40" s="25"/>
      <c r="I40" s="6"/>
      <c r="J40" s="24"/>
      <c r="K40" s="24"/>
      <c r="L40" s="24"/>
      <c r="M40" s="24"/>
      <c r="N40" s="24"/>
      <c r="O40" s="6"/>
      <c r="P40" s="106" t="s">
        <v>30</v>
      </c>
      <c r="Q40" s="114"/>
      <c r="R40" s="121"/>
      <c r="S40" s="123"/>
      <c r="T40" s="127"/>
      <c r="U40" s="6"/>
      <c r="V40" s="135"/>
      <c r="W40" s="135"/>
      <c r="X40" s="135"/>
      <c r="Y40" s="135"/>
      <c r="Z40" s="135"/>
      <c r="AA40" s="135"/>
      <c r="AB40" s="6"/>
    </row>
    <row r="41" spans="1:30" ht="15" customHeight="1">
      <c r="A41" s="3"/>
      <c r="B41" s="6"/>
      <c r="C41" s="21" t="s">
        <v>76</v>
      </c>
      <c r="D41" s="21"/>
      <c r="E41" s="21"/>
      <c r="F41" s="21"/>
      <c r="G41" s="53" t="str">
        <v>13億4,302万円</v>
      </c>
      <c r="H41" s="53"/>
      <c r="I41" s="6"/>
      <c r="J41" s="24"/>
      <c r="K41" s="24"/>
      <c r="L41" s="24"/>
      <c r="M41" s="24"/>
      <c r="N41" s="24"/>
      <c r="O41" s="6"/>
      <c r="P41" s="105" t="s">
        <v>104</v>
      </c>
      <c r="Q41" s="113"/>
      <c r="R41" s="120"/>
      <c r="S41" s="79" t="str">
        <v>24億6,391万円</v>
      </c>
      <c r="T41" s="126"/>
      <c r="U41" s="6"/>
      <c r="V41" s="135"/>
      <c r="W41" s="135"/>
      <c r="X41" s="135"/>
      <c r="Y41" s="135"/>
      <c r="Z41" s="135"/>
      <c r="AA41" s="135"/>
      <c r="AB41" s="6"/>
      <c r="AC41" s="1" t="s">
        <v>38</v>
      </c>
      <c r="AD41" s="2" t="s">
        <v>63</v>
      </c>
    </row>
    <row r="42" spans="1:30" ht="20.100000000000001" customHeight="1">
      <c r="A42" s="3"/>
      <c r="B42" s="6"/>
      <c r="C42" s="21" t="s">
        <v>54</v>
      </c>
      <c r="D42" s="21"/>
      <c r="E42" s="21"/>
      <c r="F42" s="21"/>
      <c r="G42" s="53" t="str">
        <v>△2億3,380万円</v>
      </c>
      <c r="H42" s="53"/>
      <c r="I42" s="6"/>
      <c r="J42" s="66"/>
      <c r="K42" s="66"/>
      <c r="L42" s="66"/>
      <c r="M42" s="66"/>
      <c r="N42" s="66"/>
      <c r="O42" s="6"/>
      <c r="P42" s="106" t="s">
        <v>130</v>
      </c>
      <c r="Q42" s="115"/>
      <c r="R42" s="122"/>
      <c r="S42" s="123"/>
      <c r="T42" s="127"/>
      <c r="U42" s="6"/>
      <c r="V42" s="135"/>
      <c r="W42" s="135"/>
      <c r="X42" s="135"/>
      <c r="Y42" s="135"/>
      <c r="Z42" s="135"/>
      <c r="AA42" s="135"/>
      <c r="AB42" s="6"/>
      <c r="AC42" s="1" t="s">
        <v>62</v>
      </c>
      <c r="AD42" s="164">
        <v>21437588550</v>
      </c>
    </row>
    <row r="43" spans="1:30" ht="19.5" customHeight="1">
      <c r="A43" s="3"/>
      <c r="B43" s="6"/>
      <c r="C43" s="26">
        <v>1</v>
      </c>
      <c r="D43" s="34" t="s">
        <v>56</v>
      </c>
      <c r="E43" s="42"/>
      <c r="F43" s="47"/>
      <c r="G43" s="55" t="str">
        <v>6億4,925万円</v>
      </c>
      <c r="H43" s="61"/>
      <c r="I43" s="6"/>
      <c r="J43" s="21" t="s">
        <v>112</v>
      </c>
      <c r="K43" s="21"/>
      <c r="L43" s="21"/>
      <c r="M43" s="81" t="str">
        <v>214億3,759万円</v>
      </c>
      <c r="N43" s="81"/>
      <c r="O43" s="6"/>
      <c r="P43" s="105" t="s">
        <v>39</v>
      </c>
      <c r="Q43" s="113"/>
      <c r="R43" s="120"/>
      <c r="S43" s="79" t="str">
        <v>1億6,561万円</v>
      </c>
      <c r="T43" s="126"/>
      <c r="U43" s="6"/>
      <c r="V43" s="137" t="s">
        <v>171</v>
      </c>
      <c r="W43" s="137"/>
      <c r="X43" s="137"/>
      <c r="Y43" s="137"/>
      <c r="Z43" s="137"/>
      <c r="AA43" s="137"/>
      <c r="AB43" s="6"/>
      <c r="AC43" s="1" t="s">
        <v>65</v>
      </c>
      <c r="AD43" s="164">
        <v>-188882875</v>
      </c>
    </row>
    <row r="44" spans="1:30" ht="19.5" customHeight="1">
      <c r="A44" s="3"/>
      <c r="B44" s="6"/>
      <c r="C44" s="27"/>
      <c r="D44" s="38" t="s">
        <v>17</v>
      </c>
      <c r="E44" s="44"/>
      <c r="F44" s="48"/>
      <c r="G44" s="56"/>
      <c r="H44" s="62"/>
      <c r="I44" s="6"/>
      <c r="J44" s="21"/>
      <c r="K44" s="21"/>
      <c r="L44" s="21"/>
      <c r="M44" s="81"/>
      <c r="N44" s="81"/>
      <c r="O44" s="6"/>
      <c r="P44" s="106" t="s">
        <v>74</v>
      </c>
      <c r="Q44" s="115"/>
      <c r="R44" s="122"/>
      <c r="S44" s="123"/>
      <c r="T44" s="127"/>
      <c r="U44" s="6"/>
      <c r="V44" s="136"/>
      <c r="W44" s="136"/>
      <c r="X44" s="136"/>
      <c r="Y44" s="136"/>
      <c r="Z44" s="136"/>
      <c r="AA44" s="136"/>
      <c r="AB44" s="6"/>
      <c r="AC44" s="1" t="s">
        <v>52</v>
      </c>
      <c r="AD44" s="164">
        <v>-9154399601</v>
      </c>
    </row>
    <row r="45" spans="1:30" ht="19.5" customHeight="1">
      <c r="A45" s="3"/>
      <c r="B45" s="6"/>
      <c r="C45" s="27"/>
      <c r="D45" s="39"/>
      <c r="E45" s="43"/>
      <c r="F45" s="49"/>
      <c r="G45" s="57"/>
      <c r="H45" s="63"/>
      <c r="I45" s="6"/>
      <c r="J45" s="67" t="s">
        <v>126</v>
      </c>
      <c r="K45" s="67"/>
      <c r="L45" s="67"/>
      <c r="M45" s="82" t="str">
        <v>△1億8,888万円</v>
      </c>
      <c r="N45" s="88"/>
      <c r="O45" s="6"/>
      <c r="P45" s="105" t="s">
        <v>144</v>
      </c>
      <c r="Q45" s="113"/>
      <c r="R45" s="120"/>
      <c r="S45" s="79" t="str">
        <v>51億4,271万円</v>
      </c>
      <c r="T45" s="126"/>
      <c r="U45" s="6"/>
      <c r="V45" s="182" t="s">
        <v>176</v>
      </c>
      <c r="W45" s="182"/>
      <c r="X45" s="146" t="s">
        <v>183</v>
      </c>
      <c r="Y45" s="146"/>
      <c r="Z45" s="158" t="s">
        <v>22</v>
      </c>
      <c r="AA45" s="158"/>
      <c r="AB45" s="6"/>
      <c r="AC45" s="1" t="s">
        <v>67</v>
      </c>
      <c r="AD45" s="164">
        <v>8088950437</v>
      </c>
    </row>
    <row r="46" spans="1:30" ht="19.5" customHeight="1">
      <c r="A46" s="3"/>
      <c r="B46" s="6"/>
      <c r="C46" s="26">
        <v>2</v>
      </c>
      <c r="D46" s="34" t="s">
        <v>19</v>
      </c>
      <c r="E46" s="34"/>
      <c r="F46" s="34"/>
      <c r="G46" s="55" t="str">
        <v>△3億8,755万円</v>
      </c>
      <c r="H46" s="61"/>
      <c r="I46" s="6"/>
      <c r="J46" s="68" t="s">
        <v>128</v>
      </c>
      <c r="K46" s="37"/>
      <c r="L46" s="37"/>
      <c r="M46" s="83" t="str">
        <v>△91億5,440万円</v>
      </c>
      <c r="N46" s="89"/>
      <c r="O46" s="6"/>
      <c r="P46" s="106" t="s">
        <v>100</v>
      </c>
      <c r="Q46" s="114"/>
      <c r="R46" s="121"/>
      <c r="S46" s="123"/>
      <c r="T46" s="127"/>
      <c r="U46" s="6"/>
      <c r="V46" s="183" t="s">
        <v>84</v>
      </c>
      <c r="W46" s="186"/>
      <c r="X46" s="189" t="str">
        <v>ー</v>
      </c>
      <c r="Y46" s="191"/>
      <c r="Z46" s="193" t="str">
        <v>11.25～15</v>
      </c>
      <c r="AA46" s="195"/>
      <c r="AB46" s="6"/>
      <c r="AC46" s="1" t="s">
        <v>40</v>
      </c>
      <c r="AD46" s="164">
        <v>0</v>
      </c>
    </row>
    <row r="47" spans="1:30" ht="19.5" customHeight="1">
      <c r="A47" s="3"/>
      <c r="B47" s="6"/>
      <c r="C47" s="27"/>
      <c r="D47" s="38" t="s">
        <v>131</v>
      </c>
      <c r="E47" s="46"/>
      <c r="F47" s="50"/>
      <c r="G47" s="56"/>
      <c r="H47" s="62"/>
      <c r="I47" s="6"/>
      <c r="J47" s="69"/>
      <c r="K47" s="69"/>
      <c r="L47" s="69"/>
      <c r="M47" s="84"/>
      <c r="N47" s="90"/>
      <c r="O47" s="6"/>
      <c r="P47" s="104" t="s">
        <v>18</v>
      </c>
      <c r="Q47" s="112"/>
      <c r="R47" s="119"/>
      <c r="S47" s="58" t="str">
        <v>5億1,397万円</v>
      </c>
      <c r="T47" s="64"/>
      <c r="U47" s="6"/>
      <c r="V47" s="184"/>
      <c r="W47" s="187"/>
      <c r="X47" s="190"/>
      <c r="Y47" s="192"/>
      <c r="Z47" s="194"/>
      <c r="AA47" s="196"/>
      <c r="AB47" s="6"/>
      <c r="AC47" s="1" t="s">
        <v>13</v>
      </c>
      <c r="AD47" s="164">
        <v>876566289</v>
      </c>
    </row>
    <row r="48" spans="1:30" ht="19.5" customHeight="1">
      <c r="A48" s="3"/>
      <c r="B48" s="6"/>
      <c r="C48" s="27"/>
      <c r="D48" s="40"/>
      <c r="E48" s="45"/>
      <c r="F48" s="51"/>
      <c r="G48" s="57"/>
      <c r="H48" s="63"/>
      <c r="I48" s="6"/>
      <c r="J48" s="70" t="s">
        <v>7</v>
      </c>
      <c r="K48" s="70"/>
      <c r="L48" s="70"/>
      <c r="M48" s="85" t="str">
        <v>80億8,895万円</v>
      </c>
      <c r="N48" s="85"/>
      <c r="O48" s="6"/>
      <c r="P48" s="107" t="s">
        <v>32</v>
      </c>
      <c r="Q48" s="107"/>
      <c r="R48" s="107"/>
      <c r="S48" s="79" t="str">
        <v>83億1,168万円</v>
      </c>
      <c r="T48" s="61"/>
      <c r="U48" s="6"/>
      <c r="V48" s="183" t="s">
        <v>89</v>
      </c>
      <c r="W48" s="186"/>
      <c r="X48" s="189" t="str">
        <v>ー</v>
      </c>
      <c r="Y48" s="191"/>
      <c r="Z48" s="193" t="str">
        <v>16.25～20</v>
      </c>
      <c r="AA48" s="195"/>
      <c r="AB48" s="6"/>
      <c r="AC48" s="1" t="s">
        <v>28</v>
      </c>
      <c r="AD48" s="164">
        <v>21248705675</v>
      </c>
    </row>
    <row r="49" spans="1:30" ht="19.5" customHeight="1">
      <c r="A49" s="3"/>
      <c r="B49" s="6"/>
      <c r="C49" s="26">
        <v>3</v>
      </c>
      <c r="D49" s="34" t="s">
        <v>58</v>
      </c>
      <c r="E49" s="34"/>
      <c r="F49" s="34"/>
      <c r="G49" s="55" t="str">
        <v>△4億9,550万円</v>
      </c>
      <c r="H49" s="61"/>
      <c r="I49" s="6"/>
      <c r="J49" s="68" t="s">
        <v>162</v>
      </c>
      <c r="K49" s="68"/>
      <c r="L49" s="68"/>
      <c r="M49" s="53"/>
      <c r="N49" s="53"/>
      <c r="O49" s="6"/>
      <c r="P49" s="37" t="s">
        <v>34</v>
      </c>
      <c r="Q49" s="37"/>
      <c r="R49" s="37"/>
      <c r="S49" s="57"/>
      <c r="T49" s="63"/>
      <c r="U49" s="6"/>
      <c r="V49" s="184"/>
      <c r="W49" s="187"/>
      <c r="X49" s="190"/>
      <c r="Y49" s="192"/>
      <c r="Z49" s="194"/>
      <c r="AA49" s="196"/>
      <c r="AB49" s="6"/>
    </row>
    <row r="50" spans="1:30" ht="19.5" customHeight="1">
      <c r="A50" s="3"/>
      <c r="B50" s="6"/>
      <c r="C50" s="27"/>
      <c r="D50" s="38" t="s">
        <v>146</v>
      </c>
      <c r="E50" s="46"/>
      <c r="F50" s="50"/>
      <c r="G50" s="56"/>
      <c r="H50" s="62"/>
      <c r="I50" s="6"/>
      <c r="J50" s="71"/>
      <c r="K50" s="71"/>
      <c r="L50" s="71"/>
      <c r="M50" s="86"/>
      <c r="N50" s="86"/>
      <c r="O50" s="6"/>
      <c r="P50" s="108" t="s">
        <v>71</v>
      </c>
      <c r="Q50" s="116"/>
      <c r="R50" s="116"/>
      <c r="S50" s="58" t="str">
        <v>8億6,406万円</v>
      </c>
      <c r="T50" s="128"/>
      <c r="U50" s="6"/>
      <c r="V50" s="183" t="s">
        <v>108</v>
      </c>
      <c r="W50" s="186"/>
      <c r="X50" s="189">
        <v>11.7</v>
      </c>
      <c r="Y50" s="191"/>
      <c r="Z50" s="193">
        <v>25</v>
      </c>
      <c r="AA50" s="195"/>
      <c r="AB50" s="6"/>
      <c r="AC50" s="1" t="s">
        <v>41</v>
      </c>
      <c r="AD50" s="2" t="s">
        <v>68</v>
      </c>
    </row>
    <row r="51" spans="1:30" ht="19.5" customHeight="1">
      <c r="A51" s="3"/>
      <c r="B51" s="6"/>
      <c r="C51" s="28"/>
      <c r="D51" s="40"/>
      <c r="E51" s="45"/>
      <c r="F51" s="51"/>
      <c r="G51" s="57"/>
      <c r="H51" s="63"/>
      <c r="I51" s="6"/>
      <c r="J51" s="72" t="s">
        <v>1</v>
      </c>
      <c r="K51" s="74"/>
      <c r="L51" s="77"/>
      <c r="M51" s="57" t="str">
        <v>0万円</v>
      </c>
      <c r="N51" s="63"/>
      <c r="O51" s="6"/>
      <c r="P51" s="108" t="s">
        <v>145</v>
      </c>
      <c r="Q51" s="116"/>
      <c r="R51" s="116"/>
      <c r="S51" s="58" t="str">
        <v>2,134万円</v>
      </c>
      <c r="T51" s="128"/>
      <c r="U51" s="6"/>
      <c r="V51" s="184"/>
      <c r="W51" s="187"/>
      <c r="X51" s="190"/>
      <c r="Y51" s="192"/>
      <c r="Z51" s="194"/>
      <c r="AA51" s="196"/>
      <c r="AB51" s="6"/>
      <c r="AC51" s="1" t="s">
        <v>29</v>
      </c>
      <c r="AD51" s="2">
        <v>8825648316</v>
      </c>
    </row>
    <row r="52" spans="1:30" ht="19.5" customHeight="1">
      <c r="A52" s="3"/>
      <c r="B52" s="6"/>
      <c r="C52" s="29" t="s">
        <v>125</v>
      </c>
      <c r="D52" s="41"/>
      <c r="E52" s="41"/>
      <c r="F52" s="52"/>
      <c r="G52" s="58" t="str">
        <v>4,078万円</v>
      </c>
      <c r="H52" s="64"/>
      <c r="I52" s="6"/>
      <c r="J52" s="73" t="s">
        <v>25</v>
      </c>
      <c r="K52" s="75"/>
      <c r="L52" s="78"/>
      <c r="M52" s="58" t="str">
        <v>8億7,657万円</v>
      </c>
      <c r="N52" s="64"/>
      <c r="O52" s="6"/>
      <c r="P52" s="109" t="s">
        <v>138</v>
      </c>
      <c r="Q52" s="109"/>
      <c r="R52" s="109"/>
      <c r="S52" s="124" t="str">
        <v>91億5,440万円</v>
      </c>
      <c r="T52" s="124"/>
      <c r="U52" s="6"/>
      <c r="V52" s="183" t="s">
        <v>96</v>
      </c>
      <c r="W52" s="186"/>
      <c r="X52" s="189">
        <v>76.599999999999994</v>
      </c>
      <c r="Y52" s="191"/>
      <c r="Z52" s="193">
        <v>350</v>
      </c>
      <c r="AA52" s="195"/>
      <c r="AB52" s="6"/>
      <c r="AC52" s="1" t="s">
        <v>132</v>
      </c>
      <c r="AD52" s="164">
        <v>1053416301</v>
      </c>
    </row>
    <row r="53" spans="1:30" ht="19.5" customHeight="1">
      <c r="A53" s="3"/>
      <c r="B53" s="6"/>
      <c r="C53" s="30" t="s">
        <v>122</v>
      </c>
      <c r="D53" s="30"/>
      <c r="E53" s="30"/>
      <c r="F53" s="30"/>
      <c r="G53" s="54" t="str">
        <v>11億5,000万円</v>
      </c>
      <c r="H53" s="54"/>
      <c r="I53" s="6"/>
      <c r="J53" s="30" t="s">
        <v>129</v>
      </c>
      <c r="K53" s="30"/>
      <c r="L53" s="30"/>
      <c r="M53" s="80" t="str">
        <v>212億4,871万円</v>
      </c>
      <c r="N53" s="80"/>
      <c r="O53" s="6"/>
      <c r="P53" s="37" t="s">
        <v>139</v>
      </c>
      <c r="Q53" s="37"/>
      <c r="R53" s="37"/>
      <c r="S53" s="124"/>
      <c r="T53" s="124"/>
      <c r="U53" s="6"/>
      <c r="V53" s="184"/>
      <c r="W53" s="187"/>
      <c r="X53" s="190"/>
      <c r="Y53" s="192"/>
      <c r="Z53" s="194"/>
      <c r="AA53" s="196"/>
      <c r="AB53" s="6"/>
      <c r="AC53" s="1" t="s">
        <v>136</v>
      </c>
      <c r="AD53" s="164">
        <v>2463913446</v>
      </c>
    </row>
    <row r="54" spans="1:30" ht="18" customHeight="1">
      <c r="A54" s="3"/>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1" t="s">
        <v>137</v>
      </c>
      <c r="AD54" s="164">
        <v>165607568</v>
      </c>
    </row>
    <row r="55" spans="1:30" ht="15" customHeight="1">
      <c r="A55" s="4"/>
      <c r="B55" s="4"/>
      <c r="C55" s="4" t="s">
        <v>120</v>
      </c>
      <c r="D55" s="4"/>
      <c r="E55" s="4"/>
      <c r="F55" s="4"/>
      <c r="G55" s="4"/>
      <c r="H55" s="4"/>
      <c r="I55" s="4"/>
      <c r="J55" s="4"/>
      <c r="K55" s="4"/>
      <c r="L55" s="4"/>
      <c r="M55" s="4"/>
      <c r="N55" s="4"/>
      <c r="O55" s="4"/>
      <c r="P55" s="4"/>
      <c r="Q55" s="4"/>
      <c r="R55" s="4"/>
      <c r="S55" s="4"/>
      <c r="T55" s="4"/>
      <c r="U55" s="4"/>
      <c r="V55" s="4"/>
      <c r="W55" s="4"/>
      <c r="X55" s="4"/>
      <c r="Y55" s="4"/>
      <c r="Z55" s="4"/>
      <c r="AA55" s="4"/>
      <c r="AB55" s="4"/>
      <c r="AC55" s="1" t="s">
        <v>133</v>
      </c>
      <c r="AD55" s="164">
        <v>5142711001</v>
      </c>
    </row>
    <row r="56" spans="1:30" ht="1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1" t="s">
        <v>31</v>
      </c>
      <c r="AD56" s="164">
        <v>513970416</v>
      </c>
    </row>
    <row r="57" spans="1:30">
      <c r="A57" s="3"/>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1" t="s">
        <v>107</v>
      </c>
      <c r="AD57" s="166">
        <v>8311677900</v>
      </c>
    </row>
    <row r="58" spans="1:30">
      <c r="AC58" s="1" t="s">
        <v>134</v>
      </c>
      <c r="AD58" s="166">
        <v>864059034</v>
      </c>
    </row>
    <row r="59" spans="1:30">
      <c r="AC59" s="1" t="s">
        <v>135</v>
      </c>
      <c r="AD59" s="166">
        <v>21337333</v>
      </c>
    </row>
    <row r="60" spans="1:30">
      <c r="AC60" s="1" t="s">
        <v>138</v>
      </c>
      <c r="AD60" s="2">
        <v>9154399601</v>
      </c>
    </row>
    <row r="69" spans="16:16">
      <c r="P69" s="181"/>
    </row>
  </sheetData>
  <mergeCells count="150">
    <mergeCell ref="AC6:AF6"/>
    <mergeCell ref="D16:F16"/>
    <mergeCell ref="P17:S17"/>
    <mergeCell ref="T17:V17"/>
    <mergeCell ref="W17:X17"/>
    <mergeCell ref="Y17:Z17"/>
    <mergeCell ref="D20:F20"/>
    <mergeCell ref="P22:AA22"/>
    <mergeCell ref="P23:Q23"/>
    <mergeCell ref="R23:T23"/>
    <mergeCell ref="P24:Q24"/>
    <mergeCell ref="R24:T24"/>
    <mergeCell ref="P25:Q25"/>
    <mergeCell ref="R25:T25"/>
    <mergeCell ref="I26:L26"/>
    <mergeCell ref="M26:N26"/>
    <mergeCell ref="P26:U26"/>
    <mergeCell ref="V26:X26"/>
    <mergeCell ref="C31:F31"/>
    <mergeCell ref="G31:H31"/>
    <mergeCell ref="I31:L31"/>
    <mergeCell ref="M31:N31"/>
    <mergeCell ref="P38:R38"/>
    <mergeCell ref="S38:T38"/>
    <mergeCell ref="P39:R39"/>
    <mergeCell ref="P40:R40"/>
    <mergeCell ref="C41:F41"/>
    <mergeCell ref="G41:H41"/>
    <mergeCell ref="P41:R41"/>
    <mergeCell ref="C42:F42"/>
    <mergeCell ref="G42:H42"/>
    <mergeCell ref="P42:R42"/>
    <mergeCell ref="P43:R43"/>
    <mergeCell ref="P44:R44"/>
    <mergeCell ref="J45:L45"/>
    <mergeCell ref="M45:N45"/>
    <mergeCell ref="P45:R45"/>
    <mergeCell ref="V45:W45"/>
    <mergeCell ref="X45:Y45"/>
    <mergeCell ref="Z45:AA45"/>
    <mergeCell ref="D46:F46"/>
    <mergeCell ref="P46:R46"/>
    <mergeCell ref="P47:R47"/>
    <mergeCell ref="S47:T47"/>
    <mergeCell ref="J48:L48"/>
    <mergeCell ref="P48:R48"/>
    <mergeCell ref="D49:F49"/>
    <mergeCell ref="P49:R49"/>
    <mergeCell ref="P50:R50"/>
    <mergeCell ref="S50:T50"/>
    <mergeCell ref="J51:L51"/>
    <mergeCell ref="M51:N51"/>
    <mergeCell ref="P51:R51"/>
    <mergeCell ref="S51:T51"/>
    <mergeCell ref="C52:F52"/>
    <mergeCell ref="G52:H52"/>
    <mergeCell ref="J52:L52"/>
    <mergeCell ref="M52:N52"/>
    <mergeCell ref="P52:R52"/>
    <mergeCell ref="C53:F53"/>
    <mergeCell ref="G53:H53"/>
    <mergeCell ref="J53:L53"/>
    <mergeCell ref="M53:N53"/>
    <mergeCell ref="P53:R53"/>
    <mergeCell ref="C1:AB5"/>
    <mergeCell ref="C6:N7"/>
    <mergeCell ref="P6:AA7"/>
    <mergeCell ref="C8:N11"/>
    <mergeCell ref="P8:S9"/>
    <mergeCell ref="T8:W9"/>
    <mergeCell ref="X8:X9"/>
    <mergeCell ref="Y8:Y9"/>
    <mergeCell ref="P11:V12"/>
    <mergeCell ref="W11:X12"/>
    <mergeCell ref="C14:H15"/>
    <mergeCell ref="I14:N15"/>
    <mergeCell ref="P14:V15"/>
    <mergeCell ref="W14:X15"/>
    <mergeCell ref="G16:H19"/>
    <mergeCell ref="I16:I21"/>
    <mergeCell ref="J16:L17"/>
    <mergeCell ref="M16:N17"/>
    <mergeCell ref="D17:F19"/>
    <mergeCell ref="J18:L19"/>
    <mergeCell ref="M18:N19"/>
    <mergeCell ref="P18:V19"/>
    <mergeCell ref="W18:X19"/>
    <mergeCell ref="G20:H22"/>
    <mergeCell ref="J20:L21"/>
    <mergeCell ref="M20:N21"/>
    <mergeCell ref="D21:F22"/>
    <mergeCell ref="I22:I25"/>
    <mergeCell ref="J22:L23"/>
    <mergeCell ref="M22:N23"/>
    <mergeCell ref="D23:F24"/>
    <mergeCell ref="G23:H24"/>
    <mergeCell ref="J24:L25"/>
    <mergeCell ref="M24:N25"/>
    <mergeCell ref="D25:F26"/>
    <mergeCell ref="G25:H26"/>
    <mergeCell ref="C27:C30"/>
    <mergeCell ref="D27:F28"/>
    <mergeCell ref="G27:H28"/>
    <mergeCell ref="I27:N28"/>
    <mergeCell ref="P27:W28"/>
    <mergeCell ref="X27:Z28"/>
    <mergeCell ref="D29:F30"/>
    <mergeCell ref="G29:H30"/>
    <mergeCell ref="I29:L30"/>
    <mergeCell ref="M29:N30"/>
    <mergeCell ref="P30:T31"/>
    <mergeCell ref="V31:AA33"/>
    <mergeCell ref="P32:T37"/>
    <mergeCell ref="C34:H35"/>
    <mergeCell ref="J34:N35"/>
    <mergeCell ref="C36:H39"/>
    <mergeCell ref="J36:N41"/>
    <mergeCell ref="V36:AA41"/>
    <mergeCell ref="S39:T40"/>
    <mergeCell ref="S41:T42"/>
    <mergeCell ref="G43:H45"/>
    <mergeCell ref="J43:L44"/>
    <mergeCell ref="M43:N44"/>
    <mergeCell ref="S43:T44"/>
    <mergeCell ref="V43:AA44"/>
    <mergeCell ref="D44:F45"/>
    <mergeCell ref="S45:T46"/>
    <mergeCell ref="G46:H48"/>
    <mergeCell ref="J46:L47"/>
    <mergeCell ref="M46:N47"/>
    <mergeCell ref="V46:W47"/>
    <mergeCell ref="X46:Y47"/>
    <mergeCell ref="Z46:AA47"/>
    <mergeCell ref="D47:F48"/>
    <mergeCell ref="M48:N50"/>
    <mergeCell ref="S48:T49"/>
    <mergeCell ref="V48:W49"/>
    <mergeCell ref="X48:Y49"/>
    <mergeCell ref="Z48:AA49"/>
    <mergeCell ref="G49:H51"/>
    <mergeCell ref="J49:L50"/>
    <mergeCell ref="D50:F51"/>
    <mergeCell ref="V50:W51"/>
    <mergeCell ref="X50:Y51"/>
    <mergeCell ref="Z50:AA51"/>
    <mergeCell ref="S52:T53"/>
    <mergeCell ref="V52:W53"/>
    <mergeCell ref="X52:Y53"/>
    <mergeCell ref="Z52:AA53"/>
    <mergeCell ref="C16:C26"/>
  </mergeCells>
  <phoneticPr fontId="21"/>
  <printOptions horizontalCentered="1" verticalCentered="1"/>
  <pageMargins left="0" right="0" top="0" bottom="0" header="0.51181102362204722" footer="0"/>
  <pageSetup paperSize="8" scale="90" fitToWidth="1" fitToHeight="1" orientation="landscape"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Q69"/>
  <sheetViews>
    <sheetView showGridLines="0" view="pageBreakPreview" topLeftCell="A13" zoomScale="70" zoomScaleNormal="55" zoomScaleSheetLayoutView="70" workbookViewId="0">
      <selection activeCell="M16" sqref="M16:N17"/>
    </sheetView>
  </sheetViews>
  <sheetFormatPr defaultColWidth="8.88671875" defaultRowHeight="15.75"/>
  <cols>
    <col min="1" max="1" width="3.21875" style="1" customWidth="1"/>
    <col min="2" max="2" width="2.44140625" style="1" customWidth="1"/>
    <col min="3" max="3" width="3.6640625" style="1" customWidth="1"/>
    <col min="4" max="6" width="8.88671875" style="1"/>
    <col min="7" max="7" width="10.44140625" style="1" customWidth="1"/>
    <col min="8" max="8" width="8.88671875" style="1"/>
    <col min="9" max="9" width="3.6640625" style="1" customWidth="1"/>
    <col min="10" max="12" width="8.88671875" style="1"/>
    <col min="13" max="13" width="10.33203125" style="1" customWidth="1"/>
    <col min="14" max="14" width="8.88671875" style="1"/>
    <col min="15" max="15" width="9.44140625" style="1" customWidth="1"/>
    <col min="16" max="20" width="10.77734375" style="1" customWidth="1"/>
    <col min="21" max="21" width="4.6640625" style="1" customWidth="1"/>
    <col min="22" max="23" width="8.88671875" style="1"/>
    <col min="24" max="24" width="10.6640625" style="1" customWidth="1"/>
    <col min="25" max="25" width="9.6640625" style="1" customWidth="1"/>
    <col min="26" max="27" width="8.88671875" style="1"/>
    <col min="28" max="28" width="4.6640625" style="1" customWidth="1"/>
    <col min="29" max="29" width="25.6640625" style="1" customWidth="1"/>
    <col min="30" max="30" width="20.6640625" style="2" customWidth="1"/>
    <col min="31" max="32" width="20.6640625" style="1" customWidth="1"/>
    <col min="33" max="16384" width="8.88671875" style="1"/>
  </cols>
  <sheetData>
    <row r="1" spans="1:43" ht="13.5" customHeight="1">
      <c r="A1" s="3"/>
      <c r="B1" s="5"/>
      <c r="C1" s="9" t="s">
        <v>185</v>
      </c>
      <c r="D1" s="9"/>
      <c r="E1" s="9"/>
      <c r="F1" s="9"/>
      <c r="G1" s="9"/>
      <c r="H1" s="9"/>
      <c r="I1" s="9"/>
      <c r="J1" s="9"/>
      <c r="K1" s="9"/>
      <c r="L1" s="9"/>
      <c r="M1" s="9"/>
      <c r="N1" s="9"/>
      <c r="O1" s="9"/>
      <c r="P1" s="9"/>
      <c r="Q1" s="9"/>
      <c r="R1" s="9"/>
      <c r="S1" s="9"/>
      <c r="T1" s="9"/>
      <c r="U1" s="9"/>
      <c r="V1" s="9"/>
      <c r="W1" s="9"/>
      <c r="X1" s="9"/>
      <c r="Y1" s="9"/>
      <c r="Z1" s="9"/>
      <c r="AA1" s="9"/>
      <c r="AB1" s="9"/>
    </row>
    <row r="2" spans="1:43" ht="13.5" customHeight="1">
      <c r="A2" s="3"/>
      <c r="B2" s="5"/>
      <c r="C2" s="9"/>
      <c r="D2" s="9"/>
      <c r="E2" s="9"/>
      <c r="F2" s="9"/>
      <c r="G2" s="9"/>
      <c r="H2" s="9"/>
      <c r="I2" s="9"/>
      <c r="J2" s="9"/>
      <c r="K2" s="9"/>
      <c r="L2" s="9"/>
      <c r="M2" s="9"/>
      <c r="N2" s="9"/>
      <c r="O2" s="9"/>
      <c r="P2" s="9"/>
      <c r="Q2" s="9"/>
      <c r="R2" s="9"/>
      <c r="S2" s="9"/>
      <c r="T2" s="9"/>
      <c r="U2" s="9"/>
      <c r="V2" s="9"/>
      <c r="W2" s="9"/>
      <c r="X2" s="9"/>
      <c r="Y2" s="9"/>
      <c r="Z2" s="9"/>
      <c r="AA2" s="9"/>
      <c r="AB2" s="9"/>
    </row>
    <row r="3" spans="1:43" ht="13.5" customHeight="1">
      <c r="A3" s="3"/>
      <c r="B3" s="5"/>
      <c r="C3" s="9"/>
      <c r="D3" s="9"/>
      <c r="E3" s="9"/>
      <c r="F3" s="9"/>
      <c r="G3" s="9"/>
      <c r="H3" s="9"/>
      <c r="I3" s="9"/>
      <c r="J3" s="9"/>
      <c r="K3" s="9"/>
      <c r="L3" s="9"/>
      <c r="M3" s="9"/>
      <c r="N3" s="9"/>
      <c r="O3" s="9"/>
      <c r="P3" s="9"/>
      <c r="Q3" s="9"/>
      <c r="R3" s="9"/>
      <c r="S3" s="9"/>
      <c r="T3" s="9"/>
      <c r="U3" s="9"/>
      <c r="V3" s="9"/>
      <c r="W3" s="9"/>
      <c r="X3" s="9"/>
      <c r="Y3" s="9"/>
      <c r="Z3" s="9"/>
      <c r="AA3" s="9"/>
      <c r="AB3" s="9"/>
    </row>
    <row r="4" spans="1:43" ht="13.5" customHeight="1">
      <c r="A4" s="3"/>
      <c r="B4" s="5"/>
      <c r="C4" s="9"/>
      <c r="D4" s="9"/>
      <c r="E4" s="9"/>
      <c r="F4" s="9"/>
      <c r="G4" s="9"/>
      <c r="H4" s="9"/>
      <c r="I4" s="9"/>
      <c r="J4" s="9"/>
      <c r="K4" s="9"/>
      <c r="L4" s="9"/>
      <c r="M4" s="9"/>
      <c r="N4" s="9"/>
      <c r="O4" s="9"/>
      <c r="P4" s="9"/>
      <c r="Q4" s="9"/>
      <c r="R4" s="9"/>
      <c r="S4" s="9"/>
      <c r="T4" s="9"/>
      <c r="U4" s="9"/>
      <c r="V4" s="9"/>
      <c r="W4" s="9"/>
      <c r="X4" s="9"/>
      <c r="Y4" s="9"/>
      <c r="Z4" s="9"/>
      <c r="AA4" s="9"/>
      <c r="AB4" s="9"/>
    </row>
    <row r="5" spans="1:43" ht="15" customHeight="1">
      <c r="A5" s="3"/>
      <c r="B5" s="5"/>
      <c r="C5" s="9"/>
      <c r="D5" s="9"/>
      <c r="E5" s="9"/>
      <c r="F5" s="9"/>
      <c r="G5" s="9"/>
      <c r="H5" s="9"/>
      <c r="I5" s="9"/>
      <c r="J5" s="9"/>
      <c r="K5" s="9"/>
      <c r="L5" s="9"/>
      <c r="M5" s="9"/>
      <c r="N5" s="9"/>
      <c r="O5" s="9"/>
      <c r="P5" s="9"/>
      <c r="Q5" s="9"/>
      <c r="R5" s="9"/>
      <c r="S5" s="9"/>
      <c r="T5" s="9"/>
      <c r="U5" s="9"/>
      <c r="V5" s="9"/>
      <c r="W5" s="9"/>
      <c r="X5" s="9"/>
      <c r="Y5" s="9"/>
      <c r="Z5" s="9"/>
      <c r="AA5" s="9"/>
      <c r="AB5" s="9"/>
    </row>
    <row r="6" spans="1:43" ht="15" customHeight="1">
      <c r="A6" s="3"/>
      <c r="B6" s="7"/>
      <c r="C6" s="11" t="s">
        <v>166</v>
      </c>
      <c r="D6" s="12"/>
      <c r="E6" s="12"/>
      <c r="F6" s="12"/>
      <c r="G6" s="12"/>
      <c r="H6" s="12"/>
      <c r="I6" s="12"/>
      <c r="J6" s="12"/>
      <c r="K6" s="12"/>
      <c r="L6" s="12"/>
      <c r="M6" s="12"/>
      <c r="N6" s="12"/>
      <c r="O6" s="6"/>
      <c r="P6" s="94" t="s">
        <v>148</v>
      </c>
      <c r="Q6" s="94"/>
      <c r="R6" s="94"/>
      <c r="S6" s="94"/>
      <c r="T6" s="94"/>
      <c r="U6" s="94"/>
      <c r="V6" s="94"/>
      <c r="W6" s="94"/>
      <c r="X6" s="94"/>
      <c r="Y6" s="94"/>
      <c r="Z6" s="94"/>
      <c r="AA6" s="94"/>
      <c r="AB6" s="6"/>
      <c r="AC6" s="163"/>
      <c r="AD6" s="163"/>
      <c r="AE6" s="163"/>
      <c r="AF6" s="163"/>
    </row>
    <row r="7" spans="1:43" ht="15" customHeight="1">
      <c r="A7" s="3"/>
      <c r="B7" s="7"/>
      <c r="C7" s="12"/>
      <c r="D7" s="12"/>
      <c r="E7" s="12"/>
      <c r="F7" s="12"/>
      <c r="G7" s="12"/>
      <c r="H7" s="12"/>
      <c r="I7" s="12"/>
      <c r="J7" s="12"/>
      <c r="K7" s="12"/>
      <c r="L7" s="12"/>
      <c r="M7" s="12"/>
      <c r="N7" s="12"/>
      <c r="O7" s="6"/>
      <c r="P7" s="94"/>
      <c r="Q7" s="94"/>
      <c r="R7" s="94"/>
      <c r="S7" s="94"/>
      <c r="T7" s="94"/>
      <c r="U7" s="94"/>
      <c r="V7" s="94"/>
      <c r="W7" s="94"/>
      <c r="X7" s="94"/>
      <c r="Y7" s="94"/>
      <c r="Z7" s="94"/>
      <c r="AA7" s="94"/>
      <c r="AB7" s="6"/>
    </row>
    <row r="8" spans="1:43" ht="13.5" customHeight="1">
      <c r="A8" s="3"/>
      <c r="B8" s="6"/>
      <c r="C8" s="13" t="s">
        <v>149</v>
      </c>
      <c r="D8" s="13"/>
      <c r="E8" s="13"/>
      <c r="F8" s="13"/>
      <c r="G8" s="13"/>
      <c r="H8" s="13"/>
      <c r="I8" s="13"/>
      <c r="J8" s="13"/>
      <c r="K8" s="13"/>
      <c r="L8" s="13"/>
      <c r="M8" s="13"/>
      <c r="N8" s="13"/>
      <c r="O8" s="6"/>
      <c r="P8" s="95" t="s">
        <v>153</v>
      </c>
      <c r="Q8" s="95"/>
      <c r="R8" s="95"/>
      <c r="S8" s="95"/>
      <c r="T8" s="125" t="str">
        <v>（令和６年１月１日現在人口</v>
      </c>
      <c r="U8" s="125"/>
      <c r="V8" s="125"/>
      <c r="W8" s="125"/>
      <c r="X8" s="145">
        <v>12967</v>
      </c>
      <c r="Y8" s="151" t="s">
        <v>101</v>
      </c>
      <c r="Z8" s="157"/>
      <c r="AA8" s="25"/>
      <c r="AB8" s="6"/>
    </row>
    <row r="9" spans="1:43" ht="15.6" customHeight="1">
      <c r="A9" s="3"/>
      <c r="B9" s="6"/>
      <c r="C9" s="13"/>
      <c r="D9" s="13"/>
      <c r="E9" s="13"/>
      <c r="F9" s="13"/>
      <c r="G9" s="13"/>
      <c r="H9" s="13"/>
      <c r="I9" s="13"/>
      <c r="J9" s="13"/>
      <c r="K9" s="13"/>
      <c r="L9" s="13"/>
      <c r="M9" s="13"/>
      <c r="N9" s="13"/>
      <c r="O9" s="6"/>
      <c r="P9" s="95"/>
      <c r="Q9" s="95"/>
      <c r="R9" s="95"/>
      <c r="S9" s="95"/>
      <c r="T9" s="125"/>
      <c r="U9" s="125"/>
      <c r="V9" s="125"/>
      <c r="W9" s="125"/>
      <c r="X9" s="125"/>
      <c r="Y9" s="151"/>
      <c r="Z9" s="157"/>
      <c r="AA9" s="25"/>
      <c r="AB9" s="6"/>
      <c r="AC9" s="2" t="s">
        <v>46</v>
      </c>
      <c r="AD9" s="164">
        <v>12967</v>
      </c>
      <c r="AE9" s="1" t="s">
        <v>172</v>
      </c>
      <c r="AF9" s="165">
        <v>0.68678684659415001</v>
      </c>
    </row>
    <row r="10" spans="1:43" ht="15.6" customHeight="1">
      <c r="A10" s="3"/>
      <c r="B10" s="6"/>
      <c r="C10" s="13"/>
      <c r="D10" s="13"/>
      <c r="E10" s="13"/>
      <c r="F10" s="13"/>
      <c r="G10" s="13"/>
      <c r="H10" s="13"/>
      <c r="I10" s="13"/>
      <c r="J10" s="13"/>
      <c r="K10" s="13"/>
      <c r="L10" s="13"/>
      <c r="M10" s="13"/>
      <c r="N10" s="13"/>
      <c r="O10" s="6"/>
      <c r="P10" s="25" t="s">
        <v>152</v>
      </c>
      <c r="Q10" s="110" t="str">
        <v>284万円</v>
      </c>
      <c r="R10" s="117" t="s">
        <v>127</v>
      </c>
      <c r="S10" s="110" t="str">
        <v>104万円</v>
      </c>
      <c r="T10" s="25"/>
      <c r="U10" s="25"/>
      <c r="V10" s="25"/>
      <c r="W10" s="25"/>
      <c r="X10" s="25"/>
      <c r="Y10" s="25"/>
      <c r="Z10" s="25"/>
      <c r="AA10" s="25"/>
      <c r="AB10" s="6"/>
      <c r="AC10" s="1" t="s">
        <v>23</v>
      </c>
      <c r="AD10" s="2">
        <v>2839609.4589342177</v>
      </c>
      <c r="AE10" s="1" t="s">
        <v>118</v>
      </c>
      <c r="AF10" s="2">
        <v>61953839735</v>
      </c>
    </row>
    <row r="11" spans="1:43" ht="15.6" customHeight="1">
      <c r="A11" s="3"/>
      <c r="B11" s="6"/>
      <c r="C11" s="13"/>
      <c r="D11" s="13"/>
      <c r="E11" s="13"/>
      <c r="F11" s="13"/>
      <c r="G11" s="13"/>
      <c r="H11" s="13"/>
      <c r="I11" s="13"/>
      <c r="J11" s="13"/>
      <c r="K11" s="13"/>
      <c r="L11" s="13"/>
      <c r="M11" s="13"/>
      <c r="N11" s="13"/>
      <c r="O11" s="6"/>
      <c r="P11" s="95" t="s">
        <v>174</v>
      </c>
      <c r="Q11" s="95"/>
      <c r="R11" s="95"/>
      <c r="S11" s="95"/>
      <c r="T11" s="95"/>
      <c r="U11" s="95"/>
      <c r="V11" s="95"/>
      <c r="W11" s="185">
        <v>0.63442854213795019</v>
      </c>
      <c r="X11" s="185"/>
      <c r="Y11" s="25"/>
      <c r="Z11" s="25"/>
      <c r="AA11" s="25"/>
      <c r="AB11" s="6"/>
      <c r="AC11" s="1" t="s">
        <v>177</v>
      </c>
      <c r="AD11" s="2">
        <v>1038080.1696614483</v>
      </c>
      <c r="AE11" s="1" t="s">
        <v>119</v>
      </c>
      <c r="AF11" s="2">
        <v>42549082226</v>
      </c>
    </row>
    <row r="12" spans="1:43" ht="15.6" customHeight="1">
      <c r="A12" s="3"/>
      <c r="B12" s="6"/>
      <c r="D12" s="31"/>
      <c r="O12" s="6"/>
      <c r="P12" s="95"/>
      <c r="Q12" s="95"/>
      <c r="R12" s="95"/>
      <c r="S12" s="95"/>
      <c r="T12" s="95"/>
      <c r="U12" s="95"/>
      <c r="V12" s="95"/>
      <c r="W12" s="185"/>
      <c r="X12" s="185"/>
      <c r="Y12" s="25"/>
      <c r="Z12" s="25"/>
      <c r="AA12" s="25"/>
      <c r="AB12" s="6"/>
      <c r="AC12" s="1" t="s">
        <v>51</v>
      </c>
      <c r="AD12" s="165">
        <v>0.63442854213795019</v>
      </c>
    </row>
    <row r="13" spans="1:43" ht="15.6" customHeight="1">
      <c r="A13" s="3"/>
      <c r="B13" s="6"/>
      <c r="O13" s="6"/>
      <c r="P13" s="1" t="s">
        <v>181</v>
      </c>
      <c r="W13" s="25"/>
      <c r="X13" s="25"/>
      <c r="Y13" s="25"/>
      <c r="Z13" s="25"/>
      <c r="AA13" s="25"/>
      <c r="AB13" s="6"/>
      <c r="AC13" s="1" t="s">
        <v>53</v>
      </c>
      <c r="AD13" s="165">
        <v>0.57622164448988467</v>
      </c>
    </row>
    <row r="14" spans="1:43" ht="19.5" customHeight="1">
      <c r="A14" s="3"/>
      <c r="B14" s="6"/>
      <c r="C14" s="14" t="s">
        <v>0</v>
      </c>
      <c r="D14" s="32"/>
      <c r="E14" s="32"/>
      <c r="F14" s="32"/>
      <c r="G14" s="32"/>
      <c r="H14" s="59"/>
      <c r="I14" s="14" t="s">
        <v>6</v>
      </c>
      <c r="J14" s="32"/>
      <c r="K14" s="32"/>
      <c r="L14" s="32"/>
      <c r="M14" s="32"/>
      <c r="N14" s="59"/>
      <c r="O14" s="6"/>
      <c r="P14" s="95" t="s">
        <v>173</v>
      </c>
      <c r="Q14" s="95"/>
      <c r="R14" s="95"/>
      <c r="S14" s="95"/>
      <c r="T14" s="95"/>
      <c r="U14" s="95"/>
      <c r="V14" s="95"/>
      <c r="W14" s="185">
        <v>0.68678684659415001</v>
      </c>
      <c r="X14" s="185"/>
      <c r="Y14" s="25"/>
      <c r="Z14" s="25"/>
      <c r="AA14" s="25"/>
      <c r="AB14" s="6"/>
      <c r="AC14" s="1" t="s">
        <v>36</v>
      </c>
      <c r="AD14" s="2" t="s">
        <v>47</v>
      </c>
    </row>
    <row r="15" spans="1:43" ht="19.5" customHeight="1">
      <c r="A15" s="3"/>
      <c r="B15" s="6"/>
      <c r="C15" s="15"/>
      <c r="D15" s="33"/>
      <c r="E15" s="33"/>
      <c r="F15" s="33"/>
      <c r="G15" s="33"/>
      <c r="H15" s="60"/>
      <c r="I15" s="15"/>
      <c r="J15" s="33"/>
      <c r="K15" s="33"/>
      <c r="L15" s="33"/>
      <c r="M15" s="33"/>
      <c r="N15" s="60"/>
      <c r="O15" s="6"/>
      <c r="P15" s="95"/>
      <c r="Q15" s="95"/>
      <c r="R15" s="95"/>
      <c r="S15" s="95"/>
      <c r="T15" s="95"/>
      <c r="U15" s="95"/>
      <c r="V15" s="95"/>
      <c r="W15" s="185"/>
      <c r="X15" s="185"/>
      <c r="Y15" s="25"/>
      <c r="Z15" s="25"/>
      <c r="AA15" s="25"/>
      <c r="AB15" s="6"/>
      <c r="AC15" s="1" t="s">
        <v>169</v>
      </c>
      <c r="AD15" s="2" t="str">
        <v>619億5,384万円</v>
      </c>
      <c r="AE15" s="1" t="s">
        <v>157</v>
      </c>
      <c r="AF15" s="1" t="str">
        <v>425億4,908万円</v>
      </c>
    </row>
    <row r="16" spans="1:43" ht="20.100000000000001" customHeight="1">
      <c r="A16" s="3"/>
      <c r="B16" s="6"/>
      <c r="C16" s="16" t="s">
        <v>75</v>
      </c>
      <c r="D16" s="34" t="s">
        <v>27</v>
      </c>
      <c r="E16" s="34"/>
      <c r="F16" s="34"/>
      <c r="G16" s="53" t="str">
        <v>116億3,986万円</v>
      </c>
      <c r="H16" s="53"/>
      <c r="I16" s="19" t="s">
        <v>10</v>
      </c>
      <c r="J16" s="21" t="s">
        <v>81</v>
      </c>
      <c r="K16" s="21"/>
      <c r="L16" s="21"/>
      <c r="M16" s="53" t="str">
        <v>79億397万円</v>
      </c>
      <c r="N16" s="53"/>
      <c r="O16" s="6"/>
      <c r="P16" s="1" t="s">
        <v>180</v>
      </c>
      <c r="W16" s="25"/>
      <c r="X16" s="25"/>
      <c r="Y16" s="25"/>
      <c r="Z16" s="25"/>
      <c r="AA16" s="25"/>
      <c r="AB16" s="6"/>
      <c r="AC16" s="1" t="s">
        <v>2</v>
      </c>
      <c r="AD16" s="164">
        <v>11639856707</v>
      </c>
      <c r="AF16" s="25"/>
      <c r="AG16" s="25"/>
      <c r="AH16" s="25"/>
      <c r="AI16" s="25"/>
      <c r="AJ16" s="25"/>
      <c r="AK16" s="25"/>
      <c r="AL16" s="25"/>
      <c r="AM16" s="25"/>
      <c r="AN16" s="25"/>
      <c r="AO16" s="25"/>
      <c r="AP16" s="25"/>
      <c r="AQ16" s="25"/>
    </row>
    <row r="17" spans="1:43" ht="20.100000000000001" customHeight="1">
      <c r="A17" s="3"/>
      <c r="B17" s="6"/>
      <c r="C17" s="17"/>
      <c r="D17" s="35" t="s">
        <v>110</v>
      </c>
      <c r="E17" s="35"/>
      <c r="F17" s="35"/>
      <c r="G17" s="53"/>
      <c r="H17" s="53"/>
      <c r="I17" s="19"/>
      <c r="J17" s="21"/>
      <c r="K17" s="21"/>
      <c r="L17" s="21"/>
      <c r="M17" s="53"/>
      <c r="N17" s="53"/>
      <c r="O17" s="6"/>
      <c r="P17" s="180" t="s">
        <v>66</v>
      </c>
      <c r="Q17" s="180"/>
      <c r="R17" s="180"/>
      <c r="S17" s="180"/>
      <c r="T17" s="110" t="str">
        <v>619億5,384万円</v>
      </c>
      <c r="U17" s="110"/>
      <c r="V17" s="110"/>
      <c r="W17" s="141" t="s">
        <v>157</v>
      </c>
      <c r="X17" s="141"/>
      <c r="Y17" s="152" t="str">
        <v>425億4,908万円</v>
      </c>
      <c r="Z17" s="152"/>
      <c r="AA17" s="111"/>
      <c r="AB17" s="6"/>
      <c r="AC17" s="1" t="s">
        <v>92</v>
      </c>
      <c r="AD17" s="164">
        <v>19458547709</v>
      </c>
      <c r="AF17" s="25"/>
      <c r="AG17" s="25"/>
      <c r="AH17" s="25"/>
      <c r="AI17" s="25"/>
      <c r="AJ17" s="25"/>
      <c r="AK17" s="25"/>
      <c r="AL17" s="25"/>
      <c r="AM17" s="25"/>
      <c r="AN17" s="25"/>
      <c r="AO17" s="25"/>
      <c r="AP17" s="25"/>
      <c r="AQ17" s="25"/>
    </row>
    <row r="18" spans="1:43" ht="20.100000000000001" customHeight="1">
      <c r="A18" s="3"/>
      <c r="B18" s="6"/>
      <c r="C18" s="17"/>
      <c r="D18" s="36"/>
      <c r="E18" s="36"/>
      <c r="F18" s="36"/>
      <c r="G18" s="53"/>
      <c r="H18" s="53"/>
      <c r="I18" s="19"/>
      <c r="J18" s="21" t="s">
        <v>43</v>
      </c>
      <c r="K18" s="21"/>
      <c r="L18" s="21"/>
      <c r="M18" s="53" t="str">
        <v>6億4,687万円</v>
      </c>
      <c r="N18" s="53"/>
      <c r="O18" s="6"/>
      <c r="P18" s="95" t="s">
        <v>175</v>
      </c>
      <c r="Q18" s="95"/>
      <c r="R18" s="95"/>
      <c r="S18" s="95"/>
      <c r="T18" s="95"/>
      <c r="U18" s="95"/>
      <c r="V18" s="95"/>
      <c r="W18" s="185">
        <v>0.57622164448988467</v>
      </c>
      <c r="X18" s="185"/>
      <c r="Y18" s="111"/>
      <c r="Z18" s="111"/>
      <c r="AA18" s="111"/>
      <c r="AB18" s="6"/>
      <c r="AC18" s="1" t="s">
        <v>115</v>
      </c>
      <c r="AD18" s="164">
        <v>1763645016</v>
      </c>
      <c r="AF18" s="25"/>
      <c r="AG18" s="25"/>
      <c r="AH18" s="25"/>
      <c r="AI18" s="25"/>
      <c r="AJ18" s="25"/>
      <c r="AK18" s="25"/>
      <c r="AL18" s="25"/>
      <c r="AM18" s="25"/>
      <c r="AN18" s="25"/>
      <c r="AO18" s="25"/>
      <c r="AP18" s="25"/>
      <c r="AQ18" s="25"/>
    </row>
    <row r="19" spans="1:43" ht="20.100000000000001" customHeight="1">
      <c r="A19" s="3"/>
      <c r="B19" s="6"/>
      <c r="C19" s="17"/>
      <c r="D19" s="36"/>
      <c r="E19" s="36"/>
      <c r="F19" s="36"/>
      <c r="G19" s="53"/>
      <c r="H19" s="53"/>
      <c r="I19" s="19"/>
      <c r="J19" s="21"/>
      <c r="K19" s="21"/>
      <c r="L19" s="21"/>
      <c r="M19" s="53"/>
      <c r="N19" s="53"/>
      <c r="O19" s="6"/>
      <c r="P19" s="95"/>
      <c r="Q19" s="95"/>
      <c r="R19" s="95"/>
      <c r="S19" s="95"/>
      <c r="T19" s="95"/>
      <c r="U19" s="95"/>
      <c r="V19" s="95"/>
      <c r="W19" s="185"/>
      <c r="X19" s="185"/>
      <c r="Y19" s="111"/>
      <c r="Z19" s="111"/>
      <c r="AA19" s="111"/>
      <c r="AB19" s="6"/>
      <c r="AC19" s="1" t="s">
        <v>116</v>
      </c>
      <c r="AD19" s="164">
        <v>1149482234</v>
      </c>
      <c r="AF19" s="25"/>
      <c r="AG19" s="25"/>
      <c r="AH19" s="25"/>
      <c r="AI19" s="25"/>
      <c r="AJ19" s="25"/>
      <c r="AK19" s="25"/>
      <c r="AL19" s="25"/>
      <c r="AM19" s="25"/>
      <c r="AN19" s="25"/>
      <c r="AO19" s="25"/>
      <c r="AP19" s="25"/>
      <c r="AQ19" s="25"/>
    </row>
    <row r="20" spans="1:43" ht="20.100000000000001" customHeight="1">
      <c r="A20" s="3"/>
      <c r="B20" s="6"/>
      <c r="C20" s="17"/>
      <c r="D20" s="34" t="s">
        <v>80</v>
      </c>
      <c r="E20" s="34"/>
      <c r="F20" s="34"/>
      <c r="G20" s="53" t="str">
        <v>194億5,855万円</v>
      </c>
      <c r="H20" s="53"/>
      <c r="I20" s="19"/>
      <c r="J20" s="21" t="s">
        <v>14</v>
      </c>
      <c r="K20" s="21"/>
      <c r="L20" s="21"/>
      <c r="M20" s="53" t="str">
        <v>37億4,063万円</v>
      </c>
      <c r="N20" s="53"/>
      <c r="O20" s="6"/>
      <c r="P20" s="96" t="s">
        <v>178</v>
      </c>
      <c r="Q20" s="111"/>
      <c r="R20" s="111"/>
      <c r="S20" s="111"/>
      <c r="T20" s="111"/>
      <c r="U20" s="111"/>
      <c r="V20" s="111"/>
      <c r="W20" s="111"/>
      <c r="X20" s="111"/>
      <c r="Y20" s="111"/>
      <c r="Z20" s="111"/>
      <c r="AA20" s="111"/>
      <c r="AB20" s="6"/>
      <c r="AC20" s="1" t="s">
        <v>60</v>
      </c>
      <c r="AD20" s="164">
        <v>1343136712</v>
      </c>
      <c r="AF20" s="25"/>
      <c r="AG20" s="25"/>
      <c r="AH20" s="25"/>
      <c r="AI20" s="25"/>
      <c r="AJ20" s="25"/>
      <c r="AK20" s="25"/>
      <c r="AL20" s="25"/>
      <c r="AM20" s="25"/>
      <c r="AN20" s="25"/>
      <c r="AO20" s="25"/>
      <c r="AP20" s="25"/>
      <c r="AQ20" s="25"/>
    </row>
    <row r="21" spans="1:43" ht="20.100000000000001" customHeight="1">
      <c r="A21" s="3"/>
      <c r="B21" s="6"/>
      <c r="C21" s="17"/>
      <c r="D21" s="35" t="s">
        <v>42</v>
      </c>
      <c r="E21" s="171"/>
      <c r="F21" s="171"/>
      <c r="G21" s="53"/>
      <c r="H21" s="53"/>
      <c r="I21" s="19"/>
      <c r="J21" s="21"/>
      <c r="K21" s="21"/>
      <c r="L21" s="21"/>
      <c r="M21" s="53"/>
      <c r="N21" s="53"/>
      <c r="O21" s="6"/>
      <c r="P21" s="6"/>
      <c r="Q21" s="6"/>
      <c r="R21" s="6"/>
      <c r="S21" s="6"/>
      <c r="T21" s="6"/>
      <c r="U21" s="6"/>
      <c r="V21" s="6"/>
      <c r="W21" s="6"/>
      <c r="X21" s="6"/>
      <c r="Y21" s="6"/>
      <c r="Z21" s="6"/>
      <c r="AA21" s="6"/>
      <c r="AB21" s="6"/>
      <c r="AC21" s="1" t="s">
        <v>61</v>
      </c>
      <c r="AD21" s="164">
        <v>1466547476</v>
      </c>
      <c r="AE21" s="167"/>
      <c r="AF21" s="25"/>
      <c r="AG21" s="25"/>
      <c r="AH21" s="25"/>
      <c r="AI21" s="25"/>
      <c r="AJ21" s="25"/>
      <c r="AK21" s="25"/>
      <c r="AL21" s="25"/>
      <c r="AM21" s="25"/>
      <c r="AN21" s="25"/>
      <c r="AO21" s="25"/>
      <c r="AP21" s="25"/>
      <c r="AQ21" s="25"/>
    </row>
    <row r="22" spans="1:43" ht="20.100000000000001" customHeight="1">
      <c r="A22" s="3"/>
      <c r="B22" s="6"/>
      <c r="C22" s="17"/>
      <c r="D22" s="170"/>
      <c r="E22" s="170"/>
      <c r="F22" s="170"/>
      <c r="G22" s="53"/>
      <c r="H22" s="53"/>
      <c r="I22" s="19" t="s">
        <v>11</v>
      </c>
      <c r="J22" s="26" t="s">
        <v>123</v>
      </c>
      <c r="K22" s="42"/>
      <c r="L22" s="47"/>
      <c r="M22" s="79" t="str">
        <v>9,186万円</v>
      </c>
      <c r="N22" s="61"/>
      <c r="O22" s="6"/>
      <c r="P22" s="97" t="s">
        <v>97</v>
      </c>
      <c r="Q22" s="97"/>
      <c r="R22" s="97"/>
      <c r="S22" s="97"/>
      <c r="T22" s="97"/>
      <c r="U22" s="97"/>
      <c r="V22" s="97"/>
      <c r="W22" s="97"/>
      <c r="X22" s="97"/>
      <c r="Y22" s="97"/>
      <c r="Z22" s="97"/>
      <c r="AA22" s="97"/>
      <c r="AB22" s="6"/>
      <c r="AC22" s="1" t="s">
        <v>4</v>
      </c>
      <c r="AD22" s="164">
        <v>36821215854</v>
      </c>
      <c r="AE22" s="168"/>
      <c r="AF22" s="25"/>
      <c r="AG22" s="25"/>
      <c r="AH22" s="25"/>
      <c r="AI22" s="25"/>
      <c r="AJ22" s="25"/>
      <c r="AK22" s="25"/>
      <c r="AL22" s="25"/>
      <c r="AM22" s="25"/>
      <c r="AN22" s="25"/>
      <c r="AO22" s="25"/>
      <c r="AP22" s="25"/>
      <c r="AQ22" s="25"/>
    </row>
    <row r="23" spans="1:43" ht="20.100000000000001" customHeight="1">
      <c r="A23" s="3"/>
      <c r="B23" s="6"/>
      <c r="C23" s="17"/>
      <c r="D23" s="21" t="s">
        <v>115</v>
      </c>
      <c r="E23" s="21"/>
      <c r="F23" s="21"/>
      <c r="G23" s="53" t="str">
        <v>17億6,365万円</v>
      </c>
      <c r="H23" s="53"/>
      <c r="I23" s="20"/>
      <c r="J23" s="27"/>
      <c r="K23" s="1"/>
      <c r="L23" s="76"/>
      <c r="M23" s="56"/>
      <c r="N23" s="62"/>
      <c r="O23" s="6"/>
      <c r="P23" s="98" t="s">
        <v>164</v>
      </c>
      <c r="Q23" s="98"/>
      <c r="R23" s="118" t="str">
        <v>7億4,078万円</v>
      </c>
      <c r="S23" s="118"/>
      <c r="T23" s="118"/>
      <c r="U23" s="129" t="s">
        <v>15</v>
      </c>
      <c r="V23" s="130"/>
      <c r="W23" s="130"/>
      <c r="X23" s="130"/>
      <c r="Y23" s="130"/>
      <c r="Z23" s="142"/>
      <c r="AA23" s="142"/>
      <c r="AB23" s="6"/>
      <c r="AC23" s="1" t="s">
        <v>83</v>
      </c>
      <c r="AD23" s="164">
        <v>7903968517</v>
      </c>
      <c r="AE23" s="2"/>
      <c r="AF23" s="25"/>
      <c r="AG23" s="25"/>
      <c r="AH23" s="25"/>
      <c r="AI23" s="25"/>
      <c r="AJ23" s="25"/>
      <c r="AK23" s="25"/>
      <c r="AL23" s="25"/>
      <c r="AM23" s="25"/>
      <c r="AN23" s="25"/>
      <c r="AO23" s="25"/>
      <c r="AP23" s="25"/>
      <c r="AQ23" s="25"/>
    </row>
    <row r="24" spans="1:43" ht="20.100000000000001" customHeight="1">
      <c r="A24" s="3"/>
      <c r="B24" s="6"/>
      <c r="C24" s="17"/>
      <c r="D24" s="21"/>
      <c r="E24" s="21"/>
      <c r="F24" s="21"/>
      <c r="G24" s="53"/>
      <c r="H24" s="53"/>
      <c r="I24" s="20"/>
      <c r="J24" s="26" t="s">
        <v>82</v>
      </c>
      <c r="K24" s="42"/>
      <c r="L24" s="47"/>
      <c r="M24" s="79" t="str">
        <v>10億7,746万円</v>
      </c>
      <c r="N24" s="61"/>
      <c r="O24" s="6"/>
      <c r="P24" s="98" t="s">
        <v>165</v>
      </c>
      <c r="Q24" s="98"/>
      <c r="R24" s="118" t="str">
        <v>△3億8,314万円</v>
      </c>
      <c r="S24" s="118"/>
      <c r="T24" s="118"/>
      <c r="U24" s="130" t="s">
        <v>93</v>
      </c>
      <c r="V24" s="130"/>
      <c r="W24" s="130"/>
      <c r="X24" s="130"/>
      <c r="Y24" s="130"/>
      <c r="Z24" s="142"/>
      <c r="AA24" s="142"/>
      <c r="AB24" s="6"/>
      <c r="AC24" s="1" t="s">
        <v>9</v>
      </c>
      <c r="AD24" s="164">
        <v>646867274</v>
      </c>
      <c r="AF24" s="25"/>
      <c r="AG24" s="25"/>
      <c r="AH24" s="25"/>
      <c r="AI24" s="25"/>
      <c r="AJ24" s="25"/>
      <c r="AK24" s="25"/>
      <c r="AL24" s="25"/>
      <c r="AM24" s="25"/>
      <c r="AN24" s="25"/>
      <c r="AO24" s="25"/>
      <c r="AP24" s="25"/>
      <c r="AQ24" s="25"/>
    </row>
    <row r="25" spans="1:43" ht="20.100000000000001" customHeight="1">
      <c r="A25" s="3"/>
      <c r="B25" s="6"/>
      <c r="C25" s="17"/>
      <c r="D25" s="21" t="s">
        <v>121</v>
      </c>
      <c r="E25" s="21"/>
      <c r="F25" s="21"/>
      <c r="G25" s="53" t="str">
        <v>11億4,948万円</v>
      </c>
      <c r="H25" s="53"/>
      <c r="I25" s="20"/>
      <c r="J25" s="27"/>
      <c r="K25" s="1"/>
      <c r="L25" s="76"/>
      <c r="M25" s="56"/>
      <c r="N25" s="62"/>
      <c r="O25" s="6"/>
      <c r="P25" s="98" t="s">
        <v>102</v>
      </c>
      <c r="Q25" s="98"/>
      <c r="R25" s="118" t="str">
        <v>△5億3,363万円</v>
      </c>
      <c r="S25" s="118"/>
      <c r="T25" s="118"/>
      <c r="U25" s="130" t="s">
        <v>72</v>
      </c>
      <c r="V25" s="130"/>
      <c r="W25" s="130"/>
      <c r="X25" s="130"/>
      <c r="Y25" s="130"/>
      <c r="Z25" s="142"/>
      <c r="AA25" s="142"/>
      <c r="AB25" s="6"/>
      <c r="AC25" s="1" t="s">
        <v>44</v>
      </c>
      <c r="AD25" s="164">
        <v>3740632934</v>
      </c>
      <c r="AF25" s="25"/>
      <c r="AG25" s="25"/>
      <c r="AH25" s="25"/>
      <c r="AI25" s="25"/>
      <c r="AJ25" s="25"/>
      <c r="AK25" s="25"/>
      <c r="AL25" s="25"/>
      <c r="AM25" s="25"/>
      <c r="AN25" s="25"/>
      <c r="AO25" s="25"/>
      <c r="AP25" s="25"/>
      <c r="AQ25" s="25"/>
    </row>
    <row r="26" spans="1:43" ht="20.100000000000001" customHeight="1">
      <c r="A26" s="3"/>
      <c r="B26" s="6"/>
      <c r="C26" s="18"/>
      <c r="D26" s="21"/>
      <c r="E26" s="21"/>
      <c r="F26" s="21"/>
      <c r="G26" s="53"/>
      <c r="H26" s="53"/>
      <c r="I26" s="21" t="s">
        <v>8</v>
      </c>
      <c r="J26" s="21"/>
      <c r="K26" s="21"/>
      <c r="L26" s="21"/>
      <c r="M26" s="53" t="str">
        <v>134億6,079万円</v>
      </c>
      <c r="N26" s="53"/>
      <c r="O26" s="6"/>
      <c r="P26" s="99" t="s">
        <v>170</v>
      </c>
      <c r="Q26" s="99"/>
      <c r="R26" s="99"/>
      <c r="S26" s="99"/>
      <c r="T26" s="99"/>
      <c r="U26" s="99"/>
      <c r="V26" s="132" t="str">
        <v>△1億7,599万円</v>
      </c>
      <c r="W26" s="132"/>
      <c r="X26" s="132"/>
      <c r="Y26" s="130"/>
      <c r="Z26" s="142"/>
      <c r="AA26" s="142"/>
      <c r="AB26" s="6"/>
      <c r="AC26" s="1" t="s">
        <v>85</v>
      </c>
      <c r="AD26" s="164">
        <v>91858400</v>
      </c>
      <c r="AF26" s="25"/>
      <c r="AG26" s="25"/>
      <c r="AH26" s="25"/>
      <c r="AI26" s="25"/>
      <c r="AJ26" s="25"/>
      <c r="AK26" s="25"/>
      <c r="AL26" s="25"/>
      <c r="AM26" s="25"/>
      <c r="AN26" s="25"/>
      <c r="AO26" s="25"/>
      <c r="AP26" s="25"/>
      <c r="AQ26" s="25"/>
    </row>
    <row r="27" spans="1:43" ht="20.100000000000001" customHeight="1">
      <c r="A27" s="3"/>
      <c r="B27" s="6"/>
      <c r="C27" s="19" t="s">
        <v>114</v>
      </c>
      <c r="D27" s="21" t="s">
        <v>90</v>
      </c>
      <c r="E27" s="21"/>
      <c r="F27" s="21"/>
      <c r="G27" s="54" t="str">
        <v>13億4,314万円</v>
      </c>
      <c r="H27" s="54"/>
      <c r="I27" s="14" t="s">
        <v>12</v>
      </c>
      <c r="J27" s="32"/>
      <c r="K27" s="32"/>
      <c r="L27" s="32"/>
      <c r="M27" s="32"/>
      <c r="N27" s="59"/>
      <c r="O27" s="6"/>
      <c r="P27" s="100" t="s">
        <v>168</v>
      </c>
      <c r="Q27" s="100"/>
      <c r="R27" s="100"/>
      <c r="S27" s="100"/>
      <c r="T27" s="100"/>
      <c r="U27" s="100"/>
      <c r="V27" s="100"/>
      <c r="W27" s="100"/>
      <c r="X27" s="100" t="str">
        <v>13億4,314万円</v>
      </c>
      <c r="Y27" s="100"/>
      <c r="Z27" s="100"/>
      <c r="AA27" s="142"/>
      <c r="AB27" s="6"/>
      <c r="AC27" s="1" t="s">
        <v>86</v>
      </c>
      <c r="AD27" s="164">
        <v>1077458435</v>
      </c>
      <c r="AF27" s="25"/>
      <c r="AG27" s="25"/>
      <c r="AH27" s="25"/>
      <c r="AI27" s="25"/>
      <c r="AJ27" s="25"/>
      <c r="AK27" s="25"/>
      <c r="AL27" s="25"/>
      <c r="AM27" s="25"/>
      <c r="AN27" s="25"/>
      <c r="AO27" s="25"/>
      <c r="AP27" s="25"/>
      <c r="AQ27" s="25"/>
    </row>
    <row r="28" spans="1:43" ht="20.100000000000001" customHeight="1">
      <c r="A28" s="3"/>
      <c r="B28" s="6"/>
      <c r="C28" s="19"/>
      <c r="D28" s="21"/>
      <c r="E28" s="21"/>
      <c r="F28" s="21"/>
      <c r="G28" s="54"/>
      <c r="H28" s="54"/>
      <c r="I28" s="15"/>
      <c r="J28" s="33"/>
      <c r="K28" s="33"/>
      <c r="L28" s="33"/>
      <c r="M28" s="33"/>
      <c r="N28" s="60"/>
      <c r="O28" s="6"/>
      <c r="P28" s="100"/>
      <c r="Q28" s="100"/>
      <c r="R28" s="100"/>
      <c r="S28" s="100"/>
      <c r="T28" s="100"/>
      <c r="U28" s="100"/>
      <c r="V28" s="100"/>
      <c r="W28" s="100"/>
      <c r="X28" s="100"/>
      <c r="Y28" s="100"/>
      <c r="Z28" s="100"/>
      <c r="AA28" s="142"/>
      <c r="AB28" s="6"/>
      <c r="AC28" s="1" t="s">
        <v>8</v>
      </c>
      <c r="AD28" s="164">
        <v>13460785560</v>
      </c>
    </row>
    <row r="29" spans="1:43" ht="20.100000000000001" customHeight="1">
      <c r="A29" s="3"/>
      <c r="B29" s="6"/>
      <c r="C29" s="20"/>
      <c r="D29" s="21" t="s">
        <v>50</v>
      </c>
      <c r="E29" s="21"/>
      <c r="F29" s="21"/>
      <c r="G29" s="53" t="str">
        <v>14億6,655万円</v>
      </c>
      <c r="H29" s="53"/>
      <c r="I29" s="21" t="s">
        <v>16</v>
      </c>
      <c r="J29" s="21"/>
      <c r="K29" s="21"/>
      <c r="L29" s="21"/>
      <c r="M29" s="80" t="str">
        <v>233億6,043万円</v>
      </c>
      <c r="N29" s="80"/>
      <c r="O29" s="6"/>
      <c r="P29" s="6"/>
      <c r="Q29" s="6"/>
      <c r="R29" s="6"/>
      <c r="S29" s="6"/>
      <c r="T29" s="6"/>
      <c r="U29" s="6"/>
      <c r="V29" s="6"/>
      <c r="W29" s="6"/>
      <c r="X29" s="6"/>
      <c r="Y29" s="6"/>
      <c r="Z29" s="6"/>
      <c r="AA29" s="6"/>
      <c r="AB29" s="6"/>
      <c r="AC29" s="1" t="s">
        <v>16</v>
      </c>
      <c r="AD29" s="164">
        <v>23360430294</v>
      </c>
    </row>
    <row r="30" spans="1:43" ht="20.100000000000001" customHeight="1">
      <c r="A30" s="3"/>
      <c r="B30" s="6"/>
      <c r="C30" s="20"/>
      <c r="D30" s="21"/>
      <c r="E30" s="21"/>
      <c r="F30" s="21"/>
      <c r="G30" s="53"/>
      <c r="H30" s="53"/>
      <c r="I30" s="21"/>
      <c r="J30" s="21"/>
      <c r="K30" s="21"/>
      <c r="L30" s="21"/>
      <c r="M30" s="80"/>
      <c r="N30" s="80"/>
      <c r="O30" s="6"/>
      <c r="P30" s="101" t="s">
        <v>77</v>
      </c>
      <c r="Q30" s="101"/>
      <c r="R30" s="101"/>
      <c r="S30" s="101"/>
      <c r="T30" s="101"/>
      <c r="U30" s="6"/>
      <c r="V30" s="133" t="s">
        <v>35</v>
      </c>
      <c r="AB30" s="6"/>
      <c r="AC30" s="1" t="s">
        <v>21</v>
      </c>
      <c r="AD30" s="164">
        <v>36821215854</v>
      </c>
    </row>
    <row r="31" spans="1:43" ht="20.100000000000001" customHeight="1">
      <c r="A31" s="3"/>
      <c r="B31" s="6"/>
      <c r="C31" s="21" t="s">
        <v>4</v>
      </c>
      <c r="D31" s="21"/>
      <c r="E31" s="21"/>
      <c r="F31" s="21"/>
      <c r="G31" s="53" t="str">
        <v>368億2,122万円</v>
      </c>
      <c r="H31" s="53"/>
      <c r="I31" s="21" t="s">
        <v>21</v>
      </c>
      <c r="J31" s="21"/>
      <c r="K31" s="21"/>
      <c r="L31" s="21"/>
      <c r="M31" s="53" t="str">
        <v>368億2,122万円</v>
      </c>
      <c r="N31" s="53"/>
      <c r="O31" s="6"/>
      <c r="P31" s="101"/>
      <c r="Q31" s="101"/>
      <c r="R31" s="101"/>
      <c r="S31" s="101"/>
      <c r="T31" s="101"/>
      <c r="U31" s="6"/>
      <c r="V31" s="24" t="s">
        <v>150</v>
      </c>
      <c r="W31" s="24"/>
      <c r="X31" s="24"/>
      <c r="Y31" s="24"/>
      <c r="Z31" s="24"/>
      <c r="AA31" s="24"/>
      <c r="AB31" s="6"/>
    </row>
    <row r="32" spans="1:43" ht="15.6" customHeight="1">
      <c r="A32" s="3"/>
      <c r="B32" s="6"/>
      <c r="C32" s="6"/>
      <c r="D32" s="6"/>
      <c r="E32" s="6"/>
      <c r="F32" s="6"/>
      <c r="G32" s="6"/>
      <c r="H32" s="6"/>
      <c r="I32" s="6"/>
      <c r="J32" s="6"/>
      <c r="K32" s="6"/>
      <c r="L32" s="6"/>
      <c r="M32" s="6"/>
      <c r="N32" s="6"/>
      <c r="O32" s="6"/>
      <c r="P32" s="201" t="s">
        <v>94</v>
      </c>
      <c r="Q32" s="201"/>
      <c r="R32" s="201"/>
      <c r="S32" s="201"/>
      <c r="T32" s="201"/>
      <c r="U32" s="6"/>
      <c r="V32" s="24"/>
      <c r="W32" s="24"/>
      <c r="X32" s="24"/>
      <c r="Y32" s="24"/>
      <c r="Z32" s="24"/>
      <c r="AA32" s="24"/>
      <c r="AB32" s="6"/>
      <c r="AC32" s="1" t="s">
        <v>37</v>
      </c>
      <c r="AD32" s="2" t="s">
        <v>69</v>
      </c>
    </row>
    <row r="33" spans="1:30" ht="15.6" customHeight="1">
      <c r="A33" s="3"/>
      <c r="B33" s="6"/>
      <c r="C33" s="6"/>
      <c r="D33" s="6"/>
      <c r="E33" s="6"/>
      <c r="F33" s="6"/>
      <c r="G33" s="6"/>
      <c r="H33" s="6"/>
      <c r="I33" s="6"/>
      <c r="J33" s="6"/>
      <c r="K33" s="6"/>
      <c r="L33" s="6"/>
      <c r="M33" s="6"/>
      <c r="N33" s="6"/>
      <c r="O33" s="6"/>
      <c r="P33" s="201"/>
      <c r="Q33" s="201"/>
      <c r="R33" s="201"/>
      <c r="S33" s="201"/>
      <c r="T33" s="201"/>
      <c r="U33" s="6"/>
      <c r="V33" s="24"/>
      <c r="W33" s="24"/>
      <c r="X33" s="24"/>
      <c r="Y33" s="24"/>
      <c r="Z33" s="24"/>
      <c r="AA33" s="24"/>
      <c r="AB33" s="6"/>
      <c r="AC33" s="1" t="s">
        <v>70</v>
      </c>
      <c r="AD33" s="164">
        <v>1396063699</v>
      </c>
    </row>
    <row r="34" spans="1:30" ht="15.6" customHeight="1">
      <c r="A34" s="3"/>
      <c r="B34" s="8"/>
      <c r="C34" s="22" t="s">
        <v>59</v>
      </c>
      <c r="D34" s="23"/>
      <c r="E34" s="23"/>
      <c r="F34" s="23"/>
      <c r="G34" s="23"/>
      <c r="H34" s="23"/>
      <c r="I34" s="6"/>
      <c r="J34" s="65" t="s">
        <v>48</v>
      </c>
      <c r="K34" s="65"/>
      <c r="L34" s="65"/>
      <c r="M34" s="65"/>
      <c r="N34" s="65"/>
      <c r="O34" s="6"/>
      <c r="P34" s="201"/>
      <c r="Q34" s="201"/>
      <c r="R34" s="201"/>
      <c r="S34" s="201"/>
      <c r="T34" s="201"/>
      <c r="U34" s="6"/>
      <c r="V34" s="134"/>
      <c r="W34" s="134"/>
      <c r="X34" s="134"/>
      <c r="Y34" s="134"/>
      <c r="Z34" s="134"/>
      <c r="AA34" s="134"/>
      <c r="AB34" s="6"/>
      <c r="AC34" s="1" t="s">
        <v>54</v>
      </c>
      <c r="AD34" s="164">
        <v>-175992991</v>
      </c>
    </row>
    <row r="35" spans="1:30" ht="15.6" customHeight="1">
      <c r="A35" s="3"/>
      <c r="B35" s="8"/>
      <c r="C35" s="23"/>
      <c r="D35" s="23"/>
      <c r="E35" s="23"/>
      <c r="F35" s="23"/>
      <c r="G35" s="23"/>
      <c r="H35" s="23"/>
      <c r="I35" s="6"/>
      <c r="J35" s="65"/>
      <c r="K35" s="65"/>
      <c r="L35" s="65"/>
      <c r="M35" s="65"/>
      <c r="N35" s="65"/>
      <c r="O35" s="6"/>
      <c r="P35" s="201"/>
      <c r="Q35" s="201"/>
      <c r="R35" s="201"/>
      <c r="S35" s="201"/>
      <c r="T35" s="201"/>
      <c r="U35" s="6"/>
      <c r="V35" s="133" t="s">
        <v>87</v>
      </c>
      <c r="W35" s="24"/>
      <c r="X35" s="24"/>
      <c r="Y35" s="24"/>
      <c r="Z35" s="24"/>
      <c r="AA35" s="24"/>
      <c r="AB35" s="6"/>
      <c r="AC35" s="1" t="s">
        <v>56</v>
      </c>
      <c r="AD35" s="164">
        <v>740781434</v>
      </c>
    </row>
    <row r="36" spans="1:30" ht="15" customHeight="1">
      <c r="A36" s="3"/>
      <c r="B36" s="6"/>
      <c r="C36" s="199" t="s">
        <v>98</v>
      </c>
      <c r="D36" s="199"/>
      <c r="E36" s="199"/>
      <c r="F36" s="199"/>
      <c r="G36" s="199"/>
      <c r="H36" s="199"/>
      <c r="I36" s="6"/>
      <c r="J36" s="199" t="s">
        <v>151</v>
      </c>
      <c r="K36" s="199"/>
      <c r="L36" s="199"/>
      <c r="M36" s="199"/>
      <c r="N36" s="199"/>
      <c r="O36" s="6"/>
      <c r="P36" s="201"/>
      <c r="Q36" s="201"/>
      <c r="R36" s="201"/>
      <c r="S36" s="201"/>
      <c r="T36" s="201"/>
      <c r="U36" s="6"/>
      <c r="V36" s="135" t="s">
        <v>140</v>
      </c>
      <c r="W36" s="135"/>
      <c r="X36" s="135"/>
      <c r="Y36" s="135"/>
      <c r="Z36" s="135"/>
      <c r="AA36" s="135"/>
      <c r="AB36" s="6"/>
      <c r="AC36" s="1" t="s">
        <v>33</v>
      </c>
      <c r="AD36" s="164">
        <v>-383143421</v>
      </c>
    </row>
    <row r="37" spans="1:30" ht="15" customHeight="1">
      <c r="A37" s="3"/>
      <c r="B37" s="6"/>
      <c r="C37" s="199"/>
      <c r="D37" s="199"/>
      <c r="E37" s="199"/>
      <c r="F37" s="199"/>
      <c r="G37" s="199"/>
      <c r="H37" s="199"/>
      <c r="I37" s="6"/>
      <c r="J37" s="199"/>
      <c r="K37" s="199"/>
      <c r="L37" s="199"/>
      <c r="M37" s="199"/>
      <c r="N37" s="199"/>
      <c r="O37" s="6"/>
      <c r="P37" s="200"/>
      <c r="Q37" s="200"/>
      <c r="R37" s="200"/>
      <c r="S37" s="200"/>
      <c r="T37" s="200"/>
      <c r="U37" s="6"/>
      <c r="V37" s="135"/>
      <c r="W37" s="135"/>
      <c r="X37" s="135"/>
      <c r="Y37" s="135"/>
      <c r="Z37" s="135"/>
      <c r="AA37" s="135"/>
      <c r="AB37" s="6"/>
      <c r="AC37" s="1" t="s">
        <v>73</v>
      </c>
      <c r="AD37" s="164">
        <v>-533631004</v>
      </c>
    </row>
    <row r="38" spans="1:30" ht="15" customHeight="1">
      <c r="A38" s="3"/>
      <c r="B38" s="6"/>
      <c r="C38" s="199"/>
      <c r="D38" s="199"/>
      <c r="E38" s="199"/>
      <c r="F38" s="199"/>
      <c r="G38" s="199"/>
      <c r="H38" s="199"/>
      <c r="I38" s="6"/>
      <c r="J38" s="199"/>
      <c r="K38" s="199"/>
      <c r="L38" s="199"/>
      <c r="M38" s="199"/>
      <c r="N38" s="199"/>
      <c r="O38" s="6"/>
      <c r="P38" s="104" t="s">
        <v>142</v>
      </c>
      <c r="Q38" s="112"/>
      <c r="R38" s="119"/>
      <c r="S38" s="58" t="str">
        <v>116億849万円</v>
      </c>
      <c r="T38" s="64"/>
      <c r="U38" s="6"/>
      <c r="V38" s="135"/>
      <c r="W38" s="135"/>
      <c r="X38" s="135"/>
      <c r="Y38" s="135"/>
      <c r="Z38" s="135"/>
      <c r="AA38" s="135"/>
      <c r="AB38" s="6"/>
      <c r="AC38" s="1" t="s">
        <v>124</v>
      </c>
      <c r="AD38" s="164">
        <v>40839931</v>
      </c>
    </row>
    <row r="39" spans="1:30" ht="15" customHeight="1">
      <c r="A39" s="3"/>
      <c r="B39" s="6"/>
      <c r="C39" s="199"/>
      <c r="D39" s="199"/>
      <c r="E39" s="199"/>
      <c r="F39" s="199"/>
      <c r="G39" s="199"/>
      <c r="H39" s="199"/>
      <c r="I39" s="6"/>
      <c r="J39" s="199"/>
      <c r="K39" s="199"/>
      <c r="L39" s="199"/>
      <c r="M39" s="199"/>
      <c r="N39" s="199"/>
      <c r="O39" s="6"/>
      <c r="P39" s="105" t="s">
        <v>111</v>
      </c>
      <c r="Q39" s="113"/>
      <c r="R39" s="120"/>
      <c r="S39" s="79" t="str">
        <v>12億9,761万円</v>
      </c>
      <c r="T39" s="126"/>
      <c r="U39" s="6"/>
      <c r="V39" s="135"/>
      <c r="W39" s="135"/>
      <c r="X39" s="135"/>
      <c r="Y39" s="135"/>
      <c r="Z39" s="135"/>
      <c r="AA39" s="135"/>
      <c r="AB39" s="6"/>
      <c r="AC39" s="1" t="s">
        <v>167</v>
      </c>
      <c r="AD39" s="164">
        <v>82226073</v>
      </c>
    </row>
    <row r="40" spans="1:30" ht="15" customHeight="1">
      <c r="A40" s="3"/>
      <c r="B40" s="6"/>
      <c r="C40" s="25"/>
      <c r="D40" s="25"/>
      <c r="E40" s="25"/>
      <c r="F40" s="25"/>
      <c r="G40" s="25"/>
      <c r="H40" s="25"/>
      <c r="I40" s="6"/>
      <c r="J40" s="199"/>
      <c r="K40" s="199"/>
      <c r="L40" s="199"/>
      <c r="M40" s="199"/>
      <c r="N40" s="199"/>
      <c r="O40" s="6"/>
      <c r="P40" s="106" t="s">
        <v>30</v>
      </c>
      <c r="Q40" s="114"/>
      <c r="R40" s="121"/>
      <c r="S40" s="123"/>
      <c r="T40" s="127"/>
      <c r="U40" s="6"/>
      <c r="V40" s="135"/>
      <c r="W40" s="135"/>
      <c r="X40" s="135"/>
      <c r="Y40" s="135"/>
      <c r="Z40" s="135"/>
      <c r="AA40" s="135"/>
      <c r="AB40" s="6"/>
      <c r="AC40" s="1" t="s">
        <v>24</v>
      </c>
      <c r="AD40" s="164">
        <v>1343136712</v>
      </c>
    </row>
    <row r="41" spans="1:30" ht="15" customHeight="1">
      <c r="A41" s="3"/>
      <c r="B41" s="6"/>
      <c r="C41" s="21" t="s">
        <v>76</v>
      </c>
      <c r="D41" s="21"/>
      <c r="E41" s="21"/>
      <c r="F41" s="21"/>
      <c r="G41" s="53" t="str">
        <v>13億9,606万円</v>
      </c>
      <c r="H41" s="53"/>
      <c r="I41" s="6"/>
      <c r="J41" s="199"/>
      <c r="K41" s="199"/>
      <c r="L41" s="199"/>
      <c r="M41" s="199"/>
      <c r="N41" s="199"/>
      <c r="O41" s="6"/>
      <c r="P41" s="105" t="s">
        <v>104</v>
      </c>
      <c r="Q41" s="113"/>
      <c r="R41" s="120"/>
      <c r="S41" s="79" t="str">
        <v>31億1,197万円</v>
      </c>
      <c r="T41" s="126"/>
      <c r="U41" s="6"/>
      <c r="V41" s="135"/>
      <c r="W41" s="135"/>
      <c r="X41" s="135"/>
      <c r="Y41" s="135"/>
      <c r="Z41" s="135"/>
      <c r="AA41" s="135"/>
      <c r="AB41" s="6"/>
    </row>
    <row r="42" spans="1:30" ht="20.100000000000001" customHeight="1">
      <c r="A42" s="3"/>
      <c r="B42" s="6"/>
      <c r="C42" s="21" t="s">
        <v>54</v>
      </c>
      <c r="D42" s="21"/>
      <c r="E42" s="21"/>
      <c r="F42" s="21"/>
      <c r="G42" s="53" t="str">
        <v>△1億7,599万円</v>
      </c>
      <c r="H42" s="53"/>
      <c r="I42" s="6"/>
      <c r="J42" s="66"/>
      <c r="K42" s="66"/>
      <c r="L42" s="66"/>
      <c r="M42" s="66"/>
      <c r="N42" s="66"/>
      <c r="O42" s="6"/>
      <c r="P42" s="106" t="s">
        <v>130</v>
      </c>
      <c r="Q42" s="115"/>
      <c r="R42" s="122"/>
      <c r="S42" s="123"/>
      <c r="T42" s="127"/>
      <c r="U42" s="6"/>
      <c r="V42" s="135"/>
      <c r="W42" s="135"/>
      <c r="X42" s="135"/>
      <c r="Y42" s="135"/>
      <c r="Z42" s="135"/>
      <c r="AA42" s="135"/>
      <c r="AB42" s="6"/>
      <c r="AC42" s="1" t="s">
        <v>38</v>
      </c>
      <c r="AD42" s="2" t="s">
        <v>63</v>
      </c>
    </row>
    <row r="43" spans="1:30" ht="19.5" customHeight="1">
      <c r="A43" s="3"/>
      <c r="B43" s="6"/>
      <c r="C43" s="26">
        <v>1</v>
      </c>
      <c r="D43" s="34" t="s">
        <v>56</v>
      </c>
      <c r="E43" s="42"/>
      <c r="F43" s="47"/>
      <c r="G43" s="55" t="str">
        <v>7億4,078万円</v>
      </c>
      <c r="H43" s="61"/>
      <c r="I43" s="6"/>
      <c r="J43" s="21" t="s">
        <v>112</v>
      </c>
      <c r="K43" s="21"/>
      <c r="L43" s="21"/>
      <c r="M43" s="81" t="str">
        <v>226億9,459万円</v>
      </c>
      <c r="N43" s="81"/>
      <c r="O43" s="6"/>
      <c r="P43" s="105" t="s">
        <v>39</v>
      </c>
      <c r="Q43" s="113"/>
      <c r="R43" s="120"/>
      <c r="S43" s="79" t="str">
        <v>1億9,273万円</v>
      </c>
      <c r="T43" s="126"/>
      <c r="U43" s="6"/>
      <c r="V43" s="137" t="s">
        <v>171</v>
      </c>
      <c r="W43" s="137"/>
      <c r="X43" s="137"/>
      <c r="Y43" s="137"/>
      <c r="Z43" s="137"/>
      <c r="AA43" s="137"/>
      <c r="AB43" s="6"/>
      <c r="AC43" s="1" t="s">
        <v>62</v>
      </c>
      <c r="AD43" s="164">
        <v>22694590474</v>
      </c>
    </row>
    <row r="44" spans="1:30" ht="19.5" customHeight="1">
      <c r="A44" s="3"/>
      <c r="B44" s="6"/>
      <c r="C44" s="27"/>
      <c r="D44" s="38" t="s">
        <v>17</v>
      </c>
      <c r="E44" s="44"/>
      <c r="F44" s="48"/>
      <c r="G44" s="56"/>
      <c r="H44" s="62"/>
      <c r="I44" s="6"/>
      <c r="J44" s="21"/>
      <c r="K44" s="21"/>
      <c r="L44" s="21"/>
      <c r="M44" s="81"/>
      <c r="N44" s="81"/>
      <c r="O44" s="6"/>
      <c r="P44" s="106" t="s">
        <v>74</v>
      </c>
      <c r="Q44" s="115"/>
      <c r="R44" s="122"/>
      <c r="S44" s="123"/>
      <c r="T44" s="127"/>
      <c r="U44" s="6"/>
      <c r="V44" s="136"/>
      <c r="W44" s="136"/>
      <c r="X44" s="136"/>
      <c r="Y44" s="136"/>
      <c r="Z44" s="136"/>
      <c r="AA44" s="136"/>
      <c r="AB44" s="6"/>
      <c r="AC44" s="1" t="s">
        <v>65</v>
      </c>
      <c r="AD44" s="164">
        <v>665839820</v>
      </c>
    </row>
    <row r="45" spans="1:30" ht="19.5" customHeight="1">
      <c r="A45" s="3"/>
      <c r="B45" s="6"/>
      <c r="C45" s="27"/>
      <c r="D45" s="39"/>
      <c r="E45" s="43"/>
      <c r="F45" s="49"/>
      <c r="G45" s="57"/>
      <c r="H45" s="63"/>
      <c r="I45" s="6"/>
      <c r="J45" s="67" t="s">
        <v>126</v>
      </c>
      <c r="K45" s="67"/>
      <c r="L45" s="67"/>
      <c r="M45" s="82" t="str">
        <v>6億6,584万円</v>
      </c>
      <c r="N45" s="88"/>
      <c r="O45" s="6"/>
      <c r="P45" s="105" t="s">
        <v>144</v>
      </c>
      <c r="Q45" s="113"/>
      <c r="R45" s="120"/>
      <c r="S45" s="79" t="str">
        <v>70億617万円</v>
      </c>
      <c r="T45" s="126"/>
      <c r="U45" s="6"/>
      <c r="V45" s="182" t="s">
        <v>176</v>
      </c>
      <c r="W45" s="182"/>
      <c r="X45" s="146" t="s">
        <v>183</v>
      </c>
      <c r="Y45" s="146"/>
      <c r="Z45" s="158" t="s">
        <v>22</v>
      </c>
      <c r="AA45" s="158"/>
      <c r="AB45" s="6"/>
      <c r="AC45" s="1" t="s">
        <v>52</v>
      </c>
      <c r="AD45" s="164">
        <v>-11728061135</v>
      </c>
    </row>
    <row r="46" spans="1:30" ht="19.5" customHeight="1">
      <c r="A46" s="3"/>
      <c r="B46" s="6"/>
      <c r="C46" s="26">
        <v>2</v>
      </c>
      <c r="D46" s="34" t="s">
        <v>19</v>
      </c>
      <c r="E46" s="34"/>
      <c r="F46" s="34"/>
      <c r="G46" s="55" t="str">
        <v>△3億8,314万円</v>
      </c>
      <c r="H46" s="61"/>
      <c r="I46" s="6"/>
      <c r="J46" s="68" t="s">
        <v>128</v>
      </c>
      <c r="K46" s="37"/>
      <c r="L46" s="37"/>
      <c r="M46" s="83" t="str">
        <v>△117億2,806万円</v>
      </c>
      <c r="N46" s="89"/>
      <c r="O46" s="6"/>
      <c r="P46" s="106" t="s">
        <v>100</v>
      </c>
      <c r="Q46" s="114"/>
      <c r="R46" s="121"/>
      <c r="S46" s="123"/>
      <c r="T46" s="127"/>
      <c r="U46" s="6"/>
      <c r="V46" s="183" t="s">
        <v>84</v>
      </c>
      <c r="W46" s="186"/>
      <c r="X46" s="189" t="str">
        <v>ー</v>
      </c>
      <c r="Y46" s="191"/>
      <c r="Z46" s="193" t="str">
        <v>11.25～15</v>
      </c>
      <c r="AA46" s="195"/>
      <c r="AB46" s="6"/>
      <c r="AC46" s="1" t="s">
        <v>67</v>
      </c>
      <c r="AD46" s="164">
        <v>10454568896</v>
      </c>
    </row>
    <row r="47" spans="1:30" ht="19.5" customHeight="1">
      <c r="A47" s="3"/>
      <c r="B47" s="6"/>
      <c r="C47" s="27"/>
      <c r="D47" s="38" t="s">
        <v>131</v>
      </c>
      <c r="E47" s="46"/>
      <c r="F47" s="50"/>
      <c r="G47" s="56"/>
      <c r="H47" s="62"/>
      <c r="I47" s="6"/>
      <c r="J47" s="69"/>
      <c r="K47" s="69"/>
      <c r="L47" s="69"/>
      <c r="M47" s="84"/>
      <c r="N47" s="90"/>
      <c r="O47" s="6"/>
      <c r="P47" s="104" t="s">
        <v>18</v>
      </c>
      <c r="Q47" s="112"/>
      <c r="R47" s="119"/>
      <c r="S47" s="58" t="str">
        <v>7億1,653万円</v>
      </c>
      <c r="T47" s="64"/>
      <c r="U47" s="6"/>
      <c r="V47" s="184"/>
      <c r="W47" s="187"/>
      <c r="X47" s="190"/>
      <c r="Y47" s="192"/>
      <c r="Z47" s="194"/>
      <c r="AA47" s="196"/>
      <c r="AB47" s="6"/>
      <c r="AC47" s="1" t="s">
        <v>40</v>
      </c>
      <c r="AD47" s="164">
        <v>882016779</v>
      </c>
    </row>
    <row r="48" spans="1:30" ht="19.5" customHeight="1">
      <c r="A48" s="3"/>
      <c r="B48" s="6"/>
      <c r="C48" s="27"/>
      <c r="D48" s="40"/>
      <c r="E48" s="45"/>
      <c r="F48" s="51"/>
      <c r="G48" s="57"/>
      <c r="H48" s="63"/>
      <c r="I48" s="6"/>
      <c r="J48" s="70" t="s">
        <v>7</v>
      </c>
      <c r="K48" s="70"/>
      <c r="L48" s="70"/>
      <c r="M48" s="85" t="str">
        <v>104億5,457万円</v>
      </c>
      <c r="N48" s="85"/>
      <c r="O48" s="6"/>
      <c r="P48" s="107" t="s">
        <v>32</v>
      </c>
      <c r="Q48" s="107"/>
      <c r="R48" s="107"/>
      <c r="S48" s="79" t="str">
        <v>108億9,196万円</v>
      </c>
      <c r="T48" s="61"/>
      <c r="U48" s="6"/>
      <c r="V48" s="183" t="s">
        <v>89</v>
      </c>
      <c r="W48" s="186"/>
      <c r="X48" s="189" t="str">
        <v>ー</v>
      </c>
      <c r="Y48" s="191"/>
      <c r="Z48" s="193" t="str">
        <v>16.25～20</v>
      </c>
      <c r="AA48" s="195"/>
      <c r="AB48" s="6"/>
      <c r="AC48" s="1" t="s">
        <v>13</v>
      </c>
      <c r="AD48" s="164">
        <v>1057315280</v>
      </c>
    </row>
    <row r="49" spans="1:30" ht="19.5" customHeight="1">
      <c r="A49" s="3"/>
      <c r="B49" s="6"/>
      <c r="C49" s="26">
        <v>3</v>
      </c>
      <c r="D49" s="34" t="s">
        <v>58</v>
      </c>
      <c r="E49" s="34"/>
      <c r="F49" s="34"/>
      <c r="G49" s="55" t="str">
        <v>△5億3,363万円</v>
      </c>
      <c r="H49" s="61"/>
      <c r="I49" s="6"/>
      <c r="J49" s="68" t="s">
        <v>162</v>
      </c>
      <c r="K49" s="68"/>
      <c r="L49" s="68"/>
      <c r="M49" s="53"/>
      <c r="N49" s="53"/>
      <c r="O49" s="6"/>
      <c r="P49" s="37" t="s">
        <v>34</v>
      </c>
      <c r="Q49" s="37"/>
      <c r="R49" s="37"/>
      <c r="S49" s="57"/>
      <c r="T49" s="63"/>
      <c r="U49" s="6"/>
      <c r="V49" s="184"/>
      <c r="W49" s="187"/>
      <c r="X49" s="190"/>
      <c r="Y49" s="192"/>
      <c r="Z49" s="194"/>
      <c r="AA49" s="196"/>
      <c r="AB49" s="6"/>
      <c r="AC49" s="1" t="s">
        <v>28</v>
      </c>
      <c r="AD49" s="164">
        <v>23360430294</v>
      </c>
    </row>
    <row r="50" spans="1:30" ht="19.5" customHeight="1">
      <c r="A50" s="3"/>
      <c r="B50" s="6"/>
      <c r="C50" s="27"/>
      <c r="D50" s="38" t="s">
        <v>146</v>
      </c>
      <c r="E50" s="46"/>
      <c r="F50" s="50"/>
      <c r="G50" s="56"/>
      <c r="H50" s="62"/>
      <c r="I50" s="6"/>
      <c r="J50" s="71"/>
      <c r="K50" s="71"/>
      <c r="L50" s="71"/>
      <c r="M50" s="86"/>
      <c r="N50" s="86"/>
      <c r="O50" s="6"/>
      <c r="P50" s="108" t="s">
        <v>71</v>
      </c>
      <c r="Q50" s="116"/>
      <c r="R50" s="116"/>
      <c r="S50" s="58" t="str">
        <v>8億6,716万円</v>
      </c>
      <c r="T50" s="128"/>
      <c r="U50" s="6"/>
      <c r="V50" s="183" t="s">
        <v>108</v>
      </c>
      <c r="W50" s="186"/>
      <c r="X50" s="189">
        <v>11.7</v>
      </c>
      <c r="Y50" s="191"/>
      <c r="Z50" s="193">
        <v>25</v>
      </c>
      <c r="AA50" s="195"/>
      <c r="AB50" s="6"/>
    </row>
    <row r="51" spans="1:30" ht="19.5" customHeight="1">
      <c r="A51" s="3"/>
      <c r="B51" s="6"/>
      <c r="C51" s="28"/>
      <c r="D51" s="40"/>
      <c r="E51" s="45"/>
      <c r="F51" s="51"/>
      <c r="G51" s="57"/>
      <c r="H51" s="63"/>
      <c r="I51" s="6"/>
      <c r="J51" s="72" t="s">
        <v>1</v>
      </c>
      <c r="K51" s="74"/>
      <c r="L51" s="77"/>
      <c r="M51" s="57" t="str">
        <v>8億8,202万円</v>
      </c>
      <c r="N51" s="63"/>
      <c r="O51" s="6"/>
      <c r="P51" s="108" t="s">
        <v>145</v>
      </c>
      <c r="Q51" s="116"/>
      <c r="R51" s="116"/>
      <c r="S51" s="58" t="str">
        <v>3,106万円</v>
      </c>
      <c r="T51" s="128"/>
      <c r="U51" s="6"/>
      <c r="V51" s="184"/>
      <c r="W51" s="187"/>
      <c r="X51" s="190"/>
      <c r="Y51" s="192"/>
      <c r="Z51" s="194"/>
      <c r="AA51" s="196"/>
      <c r="AB51" s="6"/>
      <c r="AC51" s="1" t="s">
        <v>41</v>
      </c>
      <c r="AD51" s="2" t="s">
        <v>68</v>
      </c>
    </row>
    <row r="52" spans="1:30" ht="19.5" customHeight="1">
      <c r="A52" s="3"/>
      <c r="B52" s="6"/>
      <c r="C52" s="29" t="s">
        <v>125</v>
      </c>
      <c r="D52" s="41"/>
      <c r="E52" s="41"/>
      <c r="F52" s="52"/>
      <c r="G52" s="58" t="str">
        <v>4,084万円</v>
      </c>
      <c r="H52" s="64"/>
      <c r="I52" s="6"/>
      <c r="J52" s="73" t="s">
        <v>25</v>
      </c>
      <c r="K52" s="75"/>
      <c r="L52" s="78"/>
      <c r="M52" s="58" t="str">
        <v>10億5,732万円</v>
      </c>
      <c r="N52" s="64"/>
      <c r="O52" s="6"/>
      <c r="P52" s="109" t="s">
        <v>138</v>
      </c>
      <c r="Q52" s="109"/>
      <c r="R52" s="109"/>
      <c r="S52" s="124" t="str">
        <v>117億2,806万円</v>
      </c>
      <c r="T52" s="124"/>
      <c r="U52" s="6"/>
      <c r="V52" s="183" t="s">
        <v>96</v>
      </c>
      <c r="W52" s="186"/>
      <c r="X52" s="189">
        <v>76.599999999999994</v>
      </c>
      <c r="Y52" s="191"/>
      <c r="Z52" s="193">
        <v>350</v>
      </c>
      <c r="AA52" s="195"/>
      <c r="AB52" s="6"/>
      <c r="AC52" s="1" t="s">
        <v>29</v>
      </c>
      <c r="AD52" s="2">
        <v>11608490242</v>
      </c>
    </row>
    <row r="53" spans="1:30" ht="19.5" customHeight="1">
      <c r="A53" s="3"/>
      <c r="B53" s="6"/>
      <c r="C53" s="30" t="s">
        <v>122</v>
      </c>
      <c r="D53" s="30"/>
      <c r="E53" s="30"/>
      <c r="F53" s="30"/>
      <c r="G53" s="54" t="str">
        <v>13億4,314万円</v>
      </c>
      <c r="H53" s="54"/>
      <c r="I53" s="6"/>
      <c r="J53" s="30" t="s">
        <v>129</v>
      </c>
      <c r="K53" s="30"/>
      <c r="L53" s="30"/>
      <c r="M53" s="80" t="str">
        <v>233億6,043万円</v>
      </c>
      <c r="N53" s="80"/>
      <c r="O53" s="6"/>
      <c r="P53" s="37" t="s">
        <v>139</v>
      </c>
      <c r="Q53" s="37"/>
      <c r="R53" s="37"/>
      <c r="S53" s="124"/>
      <c r="T53" s="124"/>
      <c r="U53" s="6"/>
      <c r="V53" s="184"/>
      <c r="W53" s="187"/>
      <c r="X53" s="190"/>
      <c r="Y53" s="192"/>
      <c r="Z53" s="194"/>
      <c r="AA53" s="196"/>
      <c r="AB53" s="6"/>
      <c r="AC53" s="1" t="s">
        <v>132</v>
      </c>
      <c r="AD53" s="164">
        <v>1297614836</v>
      </c>
    </row>
    <row r="54" spans="1:30" ht="18" customHeight="1">
      <c r="A54" s="3"/>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1" t="s">
        <v>136</v>
      </c>
      <c r="AD54" s="164">
        <v>3111974136</v>
      </c>
    </row>
    <row r="55" spans="1:30" ht="15" customHeight="1">
      <c r="A55" s="4"/>
      <c r="B55" s="4"/>
      <c r="C55" s="4" t="s">
        <v>120</v>
      </c>
      <c r="D55" s="4"/>
      <c r="E55" s="4"/>
      <c r="F55" s="4"/>
      <c r="G55" s="4"/>
      <c r="H55" s="4"/>
      <c r="I55" s="4"/>
      <c r="J55" s="4"/>
      <c r="K55" s="4"/>
      <c r="L55" s="4"/>
      <c r="M55" s="4"/>
      <c r="N55" s="4"/>
      <c r="O55" s="4"/>
      <c r="P55" s="4"/>
      <c r="Q55" s="4"/>
      <c r="R55" s="4"/>
      <c r="S55" s="4"/>
      <c r="T55" s="4"/>
      <c r="U55" s="4"/>
      <c r="V55" s="4"/>
      <c r="W55" s="4"/>
      <c r="X55" s="4"/>
      <c r="Y55" s="4"/>
      <c r="Z55" s="4"/>
      <c r="AA55" s="4"/>
      <c r="AB55" s="4"/>
      <c r="AC55" s="1" t="s">
        <v>137</v>
      </c>
      <c r="AD55" s="164">
        <v>192734199</v>
      </c>
    </row>
    <row r="56" spans="1:30" ht="1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1" t="s">
        <v>133</v>
      </c>
      <c r="AD56" s="164">
        <v>7006167071</v>
      </c>
    </row>
    <row r="57" spans="1:30">
      <c r="A57" s="3"/>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1" t="s">
        <v>31</v>
      </c>
      <c r="AD57" s="164">
        <v>716532635</v>
      </c>
    </row>
    <row r="58" spans="1:30">
      <c r="AC58" s="1" t="s">
        <v>107</v>
      </c>
      <c r="AD58" s="166">
        <v>10891957607</v>
      </c>
    </row>
    <row r="59" spans="1:30">
      <c r="AC59" s="1" t="s">
        <v>134</v>
      </c>
      <c r="AD59" s="166">
        <v>867162718</v>
      </c>
    </row>
    <row r="60" spans="1:30">
      <c r="AC60" s="1" t="s">
        <v>135</v>
      </c>
      <c r="AD60" s="166">
        <v>31059190</v>
      </c>
    </row>
    <row r="61" spans="1:30">
      <c r="AC61" s="1" t="s">
        <v>138</v>
      </c>
      <c r="AD61" s="2">
        <v>11728061135</v>
      </c>
    </row>
    <row r="69" spans="16:16">
      <c r="P69" s="181"/>
    </row>
  </sheetData>
  <mergeCells count="150">
    <mergeCell ref="AC6:AF6"/>
    <mergeCell ref="D16:F16"/>
    <mergeCell ref="P17:S17"/>
    <mergeCell ref="T17:V17"/>
    <mergeCell ref="W17:X17"/>
    <mergeCell ref="Y17:Z17"/>
    <mergeCell ref="D20:F20"/>
    <mergeCell ref="P22:AA22"/>
    <mergeCell ref="P23:Q23"/>
    <mergeCell ref="R23:T23"/>
    <mergeCell ref="P24:Q24"/>
    <mergeCell ref="R24:T24"/>
    <mergeCell ref="P25:Q25"/>
    <mergeCell ref="R25:T25"/>
    <mergeCell ref="I26:L26"/>
    <mergeCell ref="M26:N26"/>
    <mergeCell ref="P26:U26"/>
    <mergeCell ref="V26:X26"/>
    <mergeCell ref="C31:F31"/>
    <mergeCell ref="G31:H31"/>
    <mergeCell ref="I31:L31"/>
    <mergeCell ref="M31:N31"/>
    <mergeCell ref="P38:R38"/>
    <mergeCell ref="S38:T38"/>
    <mergeCell ref="P39:R39"/>
    <mergeCell ref="P40:R40"/>
    <mergeCell ref="C41:F41"/>
    <mergeCell ref="G41:H41"/>
    <mergeCell ref="P41:R41"/>
    <mergeCell ref="C42:F42"/>
    <mergeCell ref="G42:H42"/>
    <mergeCell ref="P42:R42"/>
    <mergeCell ref="P43:R43"/>
    <mergeCell ref="P44:R44"/>
    <mergeCell ref="J45:L45"/>
    <mergeCell ref="M45:N45"/>
    <mergeCell ref="P45:R45"/>
    <mergeCell ref="V45:W45"/>
    <mergeCell ref="X45:Y45"/>
    <mergeCell ref="Z45:AA45"/>
    <mergeCell ref="D46:F46"/>
    <mergeCell ref="P46:R46"/>
    <mergeCell ref="P47:R47"/>
    <mergeCell ref="S47:T47"/>
    <mergeCell ref="J48:L48"/>
    <mergeCell ref="P48:R48"/>
    <mergeCell ref="D49:F49"/>
    <mergeCell ref="P49:R49"/>
    <mergeCell ref="P50:R50"/>
    <mergeCell ref="S50:T50"/>
    <mergeCell ref="J51:L51"/>
    <mergeCell ref="M51:N51"/>
    <mergeCell ref="P51:R51"/>
    <mergeCell ref="S51:T51"/>
    <mergeCell ref="C52:F52"/>
    <mergeCell ref="G52:H52"/>
    <mergeCell ref="J52:L52"/>
    <mergeCell ref="M52:N52"/>
    <mergeCell ref="P52:R52"/>
    <mergeCell ref="C53:F53"/>
    <mergeCell ref="G53:H53"/>
    <mergeCell ref="J53:L53"/>
    <mergeCell ref="M53:N53"/>
    <mergeCell ref="P53:R53"/>
    <mergeCell ref="C1:AB5"/>
    <mergeCell ref="C6:N7"/>
    <mergeCell ref="P6:AA7"/>
    <mergeCell ref="C8:N11"/>
    <mergeCell ref="P8:S9"/>
    <mergeCell ref="T8:W9"/>
    <mergeCell ref="X8:X9"/>
    <mergeCell ref="Y8:Y9"/>
    <mergeCell ref="P11:V12"/>
    <mergeCell ref="W11:X12"/>
    <mergeCell ref="C14:H15"/>
    <mergeCell ref="I14:N15"/>
    <mergeCell ref="P14:V15"/>
    <mergeCell ref="W14:X15"/>
    <mergeCell ref="G16:H19"/>
    <mergeCell ref="I16:I21"/>
    <mergeCell ref="J16:L17"/>
    <mergeCell ref="M16:N17"/>
    <mergeCell ref="D17:F19"/>
    <mergeCell ref="J18:L19"/>
    <mergeCell ref="M18:N19"/>
    <mergeCell ref="P18:V19"/>
    <mergeCell ref="W18:X19"/>
    <mergeCell ref="G20:H22"/>
    <mergeCell ref="J20:L21"/>
    <mergeCell ref="M20:N21"/>
    <mergeCell ref="D21:F22"/>
    <mergeCell ref="I22:I25"/>
    <mergeCell ref="J22:L23"/>
    <mergeCell ref="M22:N23"/>
    <mergeCell ref="D23:F24"/>
    <mergeCell ref="G23:H24"/>
    <mergeCell ref="J24:L25"/>
    <mergeCell ref="M24:N25"/>
    <mergeCell ref="D25:F26"/>
    <mergeCell ref="G25:H26"/>
    <mergeCell ref="C27:C30"/>
    <mergeCell ref="D27:F28"/>
    <mergeCell ref="G27:H28"/>
    <mergeCell ref="I27:N28"/>
    <mergeCell ref="P27:W28"/>
    <mergeCell ref="X27:Z28"/>
    <mergeCell ref="D29:F30"/>
    <mergeCell ref="G29:H30"/>
    <mergeCell ref="I29:L30"/>
    <mergeCell ref="M29:N30"/>
    <mergeCell ref="P30:T31"/>
    <mergeCell ref="V31:AA33"/>
    <mergeCell ref="P32:T37"/>
    <mergeCell ref="C34:H35"/>
    <mergeCell ref="J34:N35"/>
    <mergeCell ref="C36:H39"/>
    <mergeCell ref="J36:N41"/>
    <mergeCell ref="V36:AA41"/>
    <mergeCell ref="S39:T40"/>
    <mergeCell ref="S41:T42"/>
    <mergeCell ref="G43:H45"/>
    <mergeCell ref="J43:L44"/>
    <mergeCell ref="M43:N44"/>
    <mergeCell ref="S43:T44"/>
    <mergeCell ref="V43:AA44"/>
    <mergeCell ref="D44:F45"/>
    <mergeCell ref="S45:T46"/>
    <mergeCell ref="G46:H48"/>
    <mergeCell ref="J46:L47"/>
    <mergeCell ref="M46:N47"/>
    <mergeCell ref="V46:W47"/>
    <mergeCell ref="X46:Y47"/>
    <mergeCell ref="Z46:AA47"/>
    <mergeCell ref="D47:F48"/>
    <mergeCell ref="M48:N50"/>
    <mergeCell ref="S48:T49"/>
    <mergeCell ref="V48:W49"/>
    <mergeCell ref="X48:Y49"/>
    <mergeCell ref="Z48:AA49"/>
    <mergeCell ref="G49:H51"/>
    <mergeCell ref="J49:L50"/>
    <mergeCell ref="D50:F51"/>
    <mergeCell ref="V50:W51"/>
    <mergeCell ref="X50:Y51"/>
    <mergeCell ref="Z50:AA51"/>
    <mergeCell ref="S52:T53"/>
    <mergeCell ref="V52:W53"/>
    <mergeCell ref="X52:Y53"/>
    <mergeCell ref="Z52:AA53"/>
    <mergeCell ref="C16:C26"/>
  </mergeCells>
  <phoneticPr fontId="21"/>
  <printOptions horizontalCentered="1" verticalCentered="1"/>
  <pageMargins left="0" right="0" top="0" bottom="0" header="0.51181102362204722" footer="0"/>
  <pageSetup paperSize="8" scale="90"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試作</vt:lpstr>
      <vt:lpstr>【一般会計等】</vt:lpstr>
      <vt:lpstr>【全体会計】</vt:lpstr>
      <vt:lpstr>【連結会計】</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虎井 僚平</cp:lastModifiedBy>
  <dcterms:created xsi:type="dcterms:W3CDTF">2025-05-23T01:25:30Z</dcterms:created>
  <dcterms:modified xsi:type="dcterms:W3CDTF">2025-09-11T02:37:10Z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2025-09-11T02:37:10Z</vt:filetime>
  </property>
</Properties>
</file>