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申請書類" sheetId="2" r:id="rId1"/>
    <sheet name="別紙様式第三号（四）" sheetId="1" r:id="rId2"/>
    <sheet name="別紙様式第三号（五）" sheetId="5" r:id="rId3"/>
    <sheet name="別紙様式第三号（一）" sheetId="3" r:id="rId4"/>
    <sheet name="別紙様式第三号（三）" sheetId="4" r:id="rId5"/>
    <sheet name="別紙様式第三号（二）" sheetId="6" r:id="rId6"/>
    <sheet name="付表第三号（一）" sheetId="7" r:id="rId7"/>
    <sheet name="付表第三号（二）" sheetId="8" r:id="rId8"/>
    <sheet name="訪問型サービス（１枚版）" sheetId="9" r:id="rId9"/>
    <sheet name="【記載例】訪問型サービス" sheetId="11" r:id="rId10"/>
    <sheet name="記入方法" sheetId="12" r:id="rId11"/>
    <sheet name="通所型サービス（1枚版）" sheetId="10" r:id="rId12"/>
    <sheet name="シフト記号表（勤務時間帯）" sheetId="16" r:id="rId13"/>
    <sheet name="【記載例】通所型サービス" sheetId="15" r:id="rId14"/>
    <sheet name="記入方法 (2)" sheetId="18" r:id="rId15"/>
    <sheet name="標準様式2" sheetId="17" r:id="rId16"/>
    <sheet name="標準様式3" sheetId="20" r:id="rId17"/>
    <sheet name="標準様式4" sheetId="21" r:id="rId18"/>
    <sheet name="標準様式5" sheetId="22" r:id="rId19"/>
    <sheet name="プルダウン・リスト" sheetId="13" state="hidden" r:id="rId20"/>
    <sheet name="プルダウン・リスト (2)" sheetId="19" state="hidden" r:id="rId21"/>
  </sheets>
  <definedNames>
    <definedName name="職種">'プルダウン・リスト'!$C$12:$K$12</definedName>
    <definedName name="職種" localSheetId="11">'プルダウン・リスト (2)'!$C$12:$L$12</definedName>
    <definedName name="職種" localSheetId="13">'プルダウン・リスト (2)'!$C$12:$L$12</definedName>
    <definedName name="【記載例】シフト記号">#REF!</definedName>
    <definedName name="【記載例】シフト記号" localSheetId="12">'シフト記号表（勤務時間帯）'!$C$6:$C$35</definedName>
    <definedName name="職種" localSheetId="20">'プルダウン・リスト (2)'!$C$12:$L$12</definedName>
    <definedName name="管理者">'プルダウン・リスト'!$C$13:$C$25</definedName>
    <definedName name="管理者" localSheetId="20">'プルダウン・リスト (2)'!$C$13:$C$25</definedName>
    <definedName name="シフト記号表">'シフト記号表（勤務時間帯）'!$C$6:$C$35</definedName>
    <definedName name="機能訓練指導員">'プルダウン・リスト (2)'!$G$13:$G$25</definedName>
    <definedName name="訪問介護員">'プルダウン・リスト'!$E$13:$E$25</definedName>
    <definedName name="サービス提供責任者">'プルダウン・リスト'!$D$13:$D$25</definedName>
    <definedName name="介護職員">'プルダウン・リスト (2)'!$F$13:$F$25</definedName>
    <definedName name="生活相談員">'プルダウン・リスト (2)'!$D$13:$D$25</definedName>
    <definedName name="看護職員">'プルダウン・リスト (2)'!$E$13:$E$25</definedName>
    <definedName name="_xlnm.Print_Area" localSheetId="1">'別紙様式第三号（四）'!$A$1:$AH$64</definedName>
    <definedName name="_xlnm.Print_Area" localSheetId="0">申請書類!$A$1:$AC$27</definedName>
    <definedName name="_xlnm.Print_Area" localSheetId="3">'別紙様式第三号（一）'!$A$1:$AI$48</definedName>
    <definedName name="_xlnm.Print_Area" localSheetId="4">'別紙様式第三号（三）'!$A$1:$AJ$53</definedName>
    <definedName name="_xlnm.Print_Area" localSheetId="2">'別紙様式第三号（五）'!$A$1:$AH$60</definedName>
    <definedName name="_xlnm.Print_Area" localSheetId="5">'別紙様式第三号（二）'!$A$1:$AJ$31</definedName>
    <definedName name="_xlnm.Print_Area" localSheetId="6">'付表第三号（一）'!$A$1:$AH$66</definedName>
    <definedName name="_xlnm.Print_Area" localSheetId="7">'付表第三号（二）'!$A$1:$AH$186</definedName>
    <definedName name="_xlnm.Print_Area" localSheetId="8">'訪問型サービス（１枚版）'!$A$1:$BD$51</definedName>
    <definedName name="_xlnm.Print_Titles" localSheetId="8">'訪問型サービス（１枚版）'!$1:$12</definedName>
    <definedName name="_xlnm.Print_Area" localSheetId="11">'通所型サービス（1枚版）'!$A$1:$BF$71</definedName>
    <definedName name="_xlnm.Print_Titles" localSheetId="11">'通所型サービス（1枚版）'!$1:$21</definedName>
    <definedName name="_xlnm.Print_Area" localSheetId="9">'【記載例】訪問型サービス'!$A$1:$BD$51</definedName>
    <definedName name="_xlnm.Print_Titles" localSheetId="9">'【記載例】訪問型サービス'!$1:$12</definedName>
    <definedName name="_xlnm.Print_Area" localSheetId="10">記入方法!$A$1:$O$79</definedName>
    <definedName name="_xlnm.Print_Area" localSheetId="13">'【記載例】通所型サービス'!$A$1:$BF$71</definedName>
    <definedName name="_xlnm.Print_Area" localSheetId="14">'記入方法 (2)'!$B$1:$P$85</definedName>
    <definedName name="_xlnm.Print_Area" localSheetId="17">標準様式4!$A$1:$B$17</definedName>
    <definedName name="_xlnm.Print_Area" localSheetId="18">標準様式5!$A$1:$L$26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<sst xmlns="http://schemas.openxmlformats.org/spreadsheetml/2006/main" xmlns:r="http://schemas.openxmlformats.org/officeDocument/2006/relationships" count="574" uniqueCount="574">
  <si>
    <t>　基準該当通所介護</t>
    <rPh sb="1" eb="3">
      <t>キジュン</t>
    </rPh>
    <rPh sb="3" eb="5">
      <t>ガイトウ</t>
    </rPh>
    <rPh sb="5" eb="7">
      <t>ツウショ</t>
    </rPh>
    <rPh sb="7" eb="9">
      <t>カイゴ</t>
    </rPh>
    <phoneticPr fontId="10"/>
  </si>
  <si>
    <t>　基準該当訪問介護</t>
    <rPh sb="1" eb="3">
      <t>キジュン</t>
    </rPh>
    <rPh sb="3" eb="5">
      <t>ガイトウ</t>
    </rPh>
    <rPh sb="5" eb="7">
      <t>ホウモン</t>
    </rPh>
    <rPh sb="7" eb="9">
      <t>カイゴ</t>
    </rPh>
    <phoneticPr fontId="10"/>
  </si>
  <si>
    <t>　  介護保険法に規定する事業所に係る指定を受けたいので、下記のとおり、関係書類を添えて申請します。</t>
    <rPh sb="15" eb="16">
      <t>ショ</t>
    </rPh>
    <phoneticPr fontId="10"/>
  </si>
  <si>
    <t>○新規指定申請</t>
    <rPh sb="1" eb="3">
      <t>しんき</t>
    </rPh>
    <rPh sb="3" eb="5">
      <t>してい</t>
    </rPh>
    <rPh sb="5" eb="7">
      <t>しんせい</t>
    </rPh>
    <phoneticPr fontId="5" type="Hiragana"/>
  </si>
  <si>
    <t>非常勤で専従</t>
    <rPh sb="0" eb="3">
      <t>ヒジョウキン</t>
    </rPh>
    <rPh sb="4" eb="6">
      <t>センジュウ</t>
    </rPh>
    <phoneticPr fontId="5"/>
  </si>
  <si>
    <t>廃止（休止）する事業所</t>
    <rPh sb="0" eb="2">
      <t>ハイシ</t>
    </rPh>
    <rPh sb="3" eb="5">
      <t>キュウシ</t>
    </rPh>
    <rPh sb="8" eb="11">
      <t>ジギョウショ</t>
    </rPh>
    <phoneticPr fontId="10"/>
  </si>
  <si>
    <t>申請者</t>
  </si>
  <si>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10"/>
  </si>
  <si>
    <t>○付表</t>
    <rPh sb="1" eb="3">
      <t>ふひょう</t>
    </rPh>
    <phoneticPr fontId="5" type="Hiragana"/>
  </si>
  <si>
    <t>申　請　者</t>
    <rPh sb="0" eb="1">
      <t>サル</t>
    </rPh>
    <rPh sb="2" eb="3">
      <t>ショウ</t>
    </rPh>
    <rPh sb="4" eb="5">
      <t>モノ</t>
    </rPh>
    <phoneticPr fontId="46"/>
  </si>
  <si>
    <t>○事業所の廃止・休止</t>
    <rPh sb="1" eb="4">
      <t>じぎょうしょ</t>
    </rPh>
    <rPh sb="5" eb="7">
      <t>はいし</t>
    </rPh>
    <rPh sb="8" eb="10">
      <t>きゅうし</t>
    </rPh>
    <phoneticPr fontId="5" type="Hiragana"/>
  </si>
  <si>
    <t>介護職員</t>
    <rPh sb="0" eb="2">
      <t>カイゴ</t>
    </rPh>
    <rPh sb="2" eb="4">
      <t>ショクイン</t>
    </rPh>
    <phoneticPr fontId="10"/>
  </si>
  <si>
    <t>常勤換算の</t>
    <rPh sb="0" eb="2">
      <t>ジョウキン</t>
    </rPh>
    <rPh sb="2" eb="4">
      <t>カンサン</t>
    </rPh>
    <phoneticPr fontId="5"/>
  </si>
  <si>
    <t>緩和した基準による訪問型サービス（定率）</t>
    <rPh sb="0" eb="2">
      <t>カンワ</t>
    </rPh>
    <rPh sb="4" eb="6">
      <t>キジュン</t>
    </rPh>
    <rPh sb="9" eb="12">
      <t>ホウモンガタ</t>
    </rPh>
    <rPh sb="17" eb="19">
      <t>テイリツ</t>
    </rPh>
    <phoneticPr fontId="10"/>
  </si>
  <si>
    <t>准看護師</t>
    <rPh sb="0" eb="4">
      <t>ジュンカンゴシ</t>
    </rPh>
    <phoneticPr fontId="5"/>
  </si>
  <si>
    <t>別紙様式第三号（五）</t>
  </si>
  <si>
    <t>○指定更新申請</t>
    <rPh sb="1" eb="7">
      <t>していこうし</t>
    </rPh>
    <phoneticPr fontId="5" type="Hiragana"/>
  </si>
  <si>
    <t>(新規申請の場合は推定数）</t>
    <rPh sb="1" eb="3">
      <t>シンキ</t>
    </rPh>
    <rPh sb="3" eb="5">
      <t>シンセイ</t>
    </rPh>
    <rPh sb="6" eb="8">
      <t>バアイ</t>
    </rPh>
    <rPh sb="9" eb="12">
      <t>スイテイスウ</t>
    </rPh>
    <phoneticPr fontId="5"/>
  </si>
  <si>
    <t>措  置  の  概  要</t>
  </si>
  <si>
    <t>○指定内容の変更</t>
    <rPh sb="1" eb="5">
      <t>していな</t>
    </rPh>
    <rPh sb="6" eb="8">
      <t>へんこう</t>
    </rPh>
    <phoneticPr fontId="5" type="Hiragana"/>
  </si>
  <si>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</si>
  <si>
    <t>イ</t>
  </si>
  <si>
    <t>○事業所の再開</t>
    <rPh sb="1" eb="4">
      <t>じぎ</t>
    </rPh>
    <rPh sb="5" eb="7">
      <t>さいかい</t>
    </rPh>
    <phoneticPr fontId="5" type="Hiragana"/>
  </si>
  <si>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</si>
  <si>
    <t>別紙様式第三号（四）</t>
  </si>
  <si>
    <t>■サービス提供単位４以降</t>
    <rPh sb="5" eb="7">
      <t>テイキョウ</t>
    </rPh>
    <rPh sb="10" eb="12">
      <t>イコウ</t>
    </rPh>
    <phoneticPr fontId="10"/>
  </si>
  <si>
    <t>指定申請書</t>
  </si>
  <si>
    <t>　　　  法人の吸収合併又は吸収分割における指定申請時に☑</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</si>
  <si>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5"/>
  </si>
  <si>
    <t>指定を受けようとする
事業所の種類</t>
    <rPh sb="0" eb="2">
      <t>シテイ</t>
    </rPh>
    <rPh sb="3" eb="4">
      <t>ウ</t>
    </rPh>
    <rPh sb="11" eb="13">
      <t>ジギョウ</t>
    </rPh>
    <rPh sb="13" eb="14">
      <t>ショ</t>
    </rPh>
    <rPh sb="15" eb="17">
      <t>シュルイ</t>
    </rPh>
    <phoneticPr fontId="10"/>
  </si>
  <si>
    <t>　E列・・・「訪問介護員」</t>
    <rPh sb="2" eb="3">
      <t>レツ</t>
    </rPh>
    <rPh sb="7" eb="9">
      <t>ホウモン</t>
    </rPh>
    <rPh sb="9" eb="12">
      <t>カイゴイン</t>
    </rPh>
    <phoneticPr fontId="5"/>
  </si>
  <si>
    <t>開始時刻</t>
    <rPh sb="0" eb="2">
      <t>カイシ</t>
    </rPh>
    <rPh sb="2" eb="4">
      <t>ジコク</t>
    </rPh>
    <phoneticPr fontId="5"/>
  </si>
  <si>
    <t>府</t>
    <rPh sb="0" eb="1">
      <t>フ</t>
    </rPh>
    <phoneticPr fontId="10"/>
  </si>
  <si>
    <t>時間/週</t>
    <rPh sb="0" eb="2">
      <t>ジカン</t>
    </rPh>
    <rPh sb="3" eb="4">
      <t>シュウ</t>
    </rPh>
    <phoneticPr fontId="5"/>
  </si>
  <si>
    <t>j</t>
  </si>
  <si>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10"/>
  </si>
  <si>
    <t>(5)
勤務
形態</t>
  </si>
  <si>
    <t>緩和した基準による通所型サービス（定率）</t>
    <rPh sb="0" eb="2">
      <t>カンワ</t>
    </rPh>
    <rPh sb="4" eb="6">
      <t>キジュン</t>
    </rPh>
    <rPh sb="9" eb="12">
      <t>ツウショガタ</t>
    </rPh>
    <rPh sb="17" eb="19">
      <t>テイリツ</t>
    </rPh>
    <phoneticPr fontId="10"/>
  </si>
  <si>
    <t>その端数を増すごとに１人以上で可</t>
  </si>
  <si>
    <t>介護保険事業所番号</t>
    <rPh sb="6" eb="7">
      <t>ショ</t>
    </rPh>
    <phoneticPr fontId="10"/>
  </si>
  <si>
    <t>生年
月日</t>
    <rPh sb="0" eb="2">
      <t>セイネン</t>
    </rPh>
    <rPh sb="3" eb="5">
      <t>ガッピ</t>
    </rPh>
    <phoneticPr fontId="10"/>
  </si>
  <si>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10"/>
  </si>
  <si>
    <t>備考</t>
    <rPh sb="0" eb="2">
      <t>ビコウ</t>
    </rPh>
    <phoneticPr fontId="46"/>
  </si>
  <si>
    <t>氏　名</t>
    <rPh sb="0" eb="1">
      <t>シ</t>
    </rPh>
    <rPh sb="2" eb="3">
      <t>ナ</t>
    </rPh>
    <phoneticPr fontId="10"/>
  </si>
  <si>
    <t>指定を受けている他市町村名</t>
    <rPh sb="0" eb="2">
      <t>シテイ</t>
    </rPh>
    <rPh sb="3" eb="4">
      <t>ウ</t>
    </rPh>
    <rPh sb="8" eb="9">
      <t>タ</t>
    </rPh>
    <rPh sb="9" eb="12">
      <t>シチョウソン</t>
    </rPh>
    <rPh sb="12" eb="13">
      <t>メイ</t>
    </rPh>
    <phoneticPr fontId="10"/>
  </si>
  <si>
    <t>医療機関コード等</t>
    <rPh sb="7" eb="8">
      <t>トウ</t>
    </rPh>
    <phoneticPr fontId="10"/>
  </si>
  <si>
    <t>サービス種別（</t>
    <rPh sb="4" eb="6">
      <t>シュベツ</t>
    </rPh>
    <phoneticPr fontId="5"/>
  </si>
  <si>
    <t>備考</t>
    <rPh sb="0" eb="2">
      <t>ビコウ</t>
    </rPh>
    <phoneticPr fontId="10"/>
  </si>
  <si>
    <t>精神保健福祉士</t>
    <rPh sb="0" eb="2">
      <t>セイシン</t>
    </rPh>
    <rPh sb="2" eb="4">
      <t>ホケン</t>
    </rPh>
    <rPh sb="4" eb="7">
      <t>フクシシ</t>
    </rPh>
    <phoneticPr fontId="5"/>
  </si>
  <si>
    <t>法人等の種類</t>
    <rPh sb="2" eb="3">
      <t>トウ</t>
    </rPh>
    <rPh sb="4" eb="6">
      <t>シュルイ</t>
    </rPh>
    <phoneticPr fontId="10"/>
  </si>
  <si>
    <t>フリガナ</t>
  </si>
  <si>
    <t>所在地</t>
    <rPh sb="0" eb="3">
      <t>ショザイチ</t>
    </rPh>
    <phoneticPr fontId="46"/>
  </si>
  <si>
    <t>年</t>
  </si>
  <si>
    <t>40㎡</t>
  </si>
  <si>
    <t>（郵便番号</t>
  </si>
  <si>
    <t>緩和した基準による訪問型サービス（定額）</t>
    <rPh sb="0" eb="2">
      <t>カンワ</t>
    </rPh>
    <rPh sb="4" eb="6">
      <t>キジュン</t>
    </rPh>
    <rPh sb="9" eb="12">
      <t>ホウモンガタ</t>
    </rPh>
    <rPh sb="17" eb="19">
      <t>テイガク</t>
    </rPh>
    <phoneticPr fontId="10"/>
  </si>
  <si>
    <t>廃止・休止する年月日</t>
    <rPh sb="0" eb="2">
      <t>ハイシ</t>
    </rPh>
    <rPh sb="3" eb="5">
      <t>キュウシ</t>
    </rPh>
    <rPh sb="7" eb="10">
      <t>ネンガッピ</t>
    </rPh>
    <phoneticPr fontId="10"/>
  </si>
  <si>
    <t>主たる事務所の
所在地</t>
    <rPh sb="8" eb="11">
      <t>ショザイチ</t>
    </rPh>
    <phoneticPr fontId="10"/>
  </si>
  <si>
    <t>介護福祉士</t>
    <rPh sb="0" eb="2">
      <t>カイゴ</t>
    </rPh>
    <rPh sb="2" eb="5">
      <t>フクシシ</t>
    </rPh>
    <phoneticPr fontId="5"/>
  </si>
  <si>
    <t>名称</t>
    <rPh sb="0" eb="1">
      <t>ナ</t>
    </rPh>
    <rPh sb="1" eb="2">
      <t>ショウ</t>
    </rPh>
    <phoneticPr fontId="10"/>
  </si>
  <si>
    <t>連絡先</t>
    <rPh sb="0" eb="3">
      <t>レンラクサキ</t>
    </rPh>
    <phoneticPr fontId="10"/>
  </si>
  <si>
    <t>代表者の職名・氏名・生年月日</t>
    <rPh sb="5" eb="6">
      <t>メイ</t>
    </rPh>
    <rPh sb="10" eb="12">
      <t>セイネン</t>
    </rPh>
    <rPh sb="12" eb="14">
      <t>ガッピ</t>
    </rPh>
    <phoneticPr fontId="10"/>
  </si>
  <si>
    <t>　調理室</t>
    <rPh sb="1" eb="4">
      <t>チョウリシツ</t>
    </rPh>
    <phoneticPr fontId="10"/>
  </si>
  <si>
    <t>代表者の住所</t>
  </si>
  <si>
    <t>付表第三号（一） 訪問型サービス事業所の指定等に係る記載事項</t>
    <rPh sb="22" eb="23">
      <t>トウ</t>
    </rPh>
    <phoneticPr fontId="10"/>
  </si>
  <si>
    <t>同一所在地において行う事業等の種類</t>
  </si>
  <si>
    <t>登記事項証明書・条例等（当該事業に関するものに限る。）</t>
    <rPh sb="0" eb="2">
      <t>トウキ</t>
    </rPh>
    <rPh sb="2" eb="4">
      <t>ジコウ</t>
    </rPh>
    <rPh sb="4" eb="7">
      <t>ショウメイショ</t>
    </rPh>
    <rPh sb="8" eb="11">
      <t>ジョウレイナド</t>
    </rPh>
    <phoneticPr fontId="10"/>
  </si>
  <si>
    <t>兼務先の名称、所在地</t>
    <rPh sb="0" eb="2">
      <t>ケンム</t>
    </rPh>
    <rPh sb="2" eb="3">
      <t>サキ</t>
    </rPh>
    <rPh sb="4" eb="6">
      <t>メイショウ</t>
    </rPh>
    <rPh sb="7" eb="10">
      <t>ショザイチ</t>
    </rPh>
    <phoneticPr fontId="10"/>
  </si>
  <si>
    <t>介護予防訪問介護相当サービス</t>
    <rPh sb="0" eb="2">
      <t>カイゴ</t>
    </rPh>
    <rPh sb="2" eb="4">
      <t>ヨボウ</t>
    </rPh>
    <rPh sb="4" eb="6">
      <t>ホウモン</t>
    </rPh>
    <rPh sb="6" eb="8">
      <t>カイゴ</t>
    </rPh>
    <rPh sb="8" eb="10">
      <t>ソウトウ</t>
    </rPh>
    <phoneticPr fontId="10"/>
  </si>
  <si>
    <t>介護予防通所介護相当サービス</t>
    <rPh sb="0" eb="2">
      <t>カイゴ</t>
    </rPh>
    <rPh sb="2" eb="4">
      <t>ヨボウ</t>
    </rPh>
    <rPh sb="4" eb="6">
      <t>ツウショ</t>
    </rPh>
    <rPh sb="6" eb="8">
      <t>カイゴ</t>
    </rPh>
    <rPh sb="8" eb="10">
      <t>ソウトウ</t>
    </rPh>
    <phoneticPr fontId="10"/>
  </si>
  <si>
    <t>鳩山町長　殿</t>
    <rPh sb="0" eb="4">
      <t>ハトヤマ</t>
    </rPh>
    <rPh sb="5" eb="6">
      <t>ドノ</t>
    </rPh>
    <phoneticPr fontId="10"/>
  </si>
  <si>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
  </si>
  <si>
    <t>緩和した基準による通所型サービス（定額）</t>
    <rPh sb="0" eb="2">
      <t>カンワ</t>
    </rPh>
    <rPh sb="4" eb="6">
      <t>キジュン</t>
    </rPh>
    <rPh sb="9" eb="12">
      <t>ツウショガタ</t>
    </rPh>
    <rPh sb="17" eb="19">
      <t>テイガク</t>
    </rPh>
    <phoneticPr fontId="10"/>
  </si>
  <si>
    <t>⇒</t>
  </si>
  <si>
    <t>サービス種類　（</t>
    <rPh sb="4" eb="6">
      <t>シュルイ</t>
    </rPh>
    <phoneticPr fontId="10"/>
  </si>
  <si>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</si>
  <si>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10"/>
  </si>
  <si>
    <t>サービス提供単位１</t>
    <rPh sb="4" eb="6">
      <t>テイキョウ</t>
    </rPh>
    <phoneticPr fontId="10"/>
  </si>
  <si>
    <t>　通所介護</t>
    <rPh sb="1" eb="3">
      <t>ツウショ</t>
    </rPh>
    <rPh sb="3" eb="5">
      <t>カイゴ</t>
    </rPh>
    <phoneticPr fontId="10"/>
  </si>
  <si>
    <t>電話番号</t>
  </si>
  <si>
    <t>生年月日</t>
  </si>
  <si>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0"/>
  </si>
  <si>
    <t>Email</t>
  </si>
  <si>
    <t>廃止・休止届出書</t>
    <rPh sb="0" eb="2">
      <t>ハイシ</t>
    </rPh>
    <rPh sb="3" eb="5">
      <t>キュウシ</t>
    </rPh>
    <rPh sb="5" eb="7">
      <t>トドケデ</t>
    </rPh>
    <rPh sb="7" eb="8">
      <t>ショ</t>
    </rPh>
    <phoneticPr fontId="1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</si>
  <si>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
  </si>
  <si>
    <r>
      <t>事業所</t>
    </r>
    <r>
      <rPr>
        <sz val="11"/>
        <color auto="1"/>
        <rFont val="UD デジタル 教科書体 N-R"/>
      </rPr>
      <t>名</t>
    </r>
    <rPh sb="0" eb="3">
      <t>ジギョウショ</t>
    </rPh>
    <rPh sb="3" eb="4">
      <t>ナ</t>
    </rPh>
    <phoneticPr fontId="10"/>
  </si>
  <si>
    <t>職名</t>
    <rPh sb="0" eb="2">
      <t>ショクメイ</t>
    </rPh>
    <phoneticPr fontId="10"/>
  </si>
  <si>
    <t>　訪問介護</t>
    <rPh sb="1" eb="3">
      <t>ホウモン</t>
    </rPh>
    <rPh sb="3" eb="5">
      <t>カイゴ</t>
    </rPh>
    <phoneticPr fontId="10"/>
  </si>
  <si>
    <t>年</t>
    <rPh sb="0" eb="1">
      <t>ネン</t>
    </rPh>
    <phoneticPr fontId="5"/>
  </si>
  <si>
    <t>　地域密着型通所介護</t>
    <rPh sb="1" eb="3">
      <t>チイキ</t>
    </rPh>
    <rPh sb="3" eb="6">
      <t>ミッチャクガタ</t>
    </rPh>
    <rPh sb="6" eb="8">
      <t>ツウショ</t>
    </rPh>
    <rPh sb="8" eb="10">
      <t>カイゴ</t>
    </rPh>
    <phoneticPr fontId="10"/>
  </si>
  <si>
    <t>都</t>
    <rPh sb="0" eb="1">
      <t>ト</t>
    </rPh>
    <phoneticPr fontId="10"/>
  </si>
  <si>
    <t>h</t>
  </si>
  <si>
    <t>道</t>
    <rPh sb="0" eb="1">
      <t>ミチ</t>
    </rPh>
    <phoneticPr fontId="10"/>
  </si>
  <si>
    <t>県</t>
    <rPh sb="0" eb="1">
      <t>ケン</t>
    </rPh>
    <phoneticPr fontId="10"/>
  </si>
  <si>
    <t>-</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</si>
  <si>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10"/>
  </si>
  <si>
    <t>3週目</t>
    <rPh sb="1" eb="2">
      <t>シュウ</t>
    </rPh>
    <rPh sb="2" eb="3">
      <t>メ</t>
    </rPh>
    <phoneticPr fontId="5"/>
  </si>
  <si>
    <t>介護保険事業所番号</t>
  </si>
  <si>
    <t>所在地</t>
    <rPh sb="0" eb="3">
      <t>ショザイチ</t>
    </rPh>
    <phoneticPr fontId="10"/>
  </si>
  <si>
    <t>連絡先</t>
    <rPh sb="0" eb="2">
      <t>レンラク</t>
    </rPh>
    <rPh sb="2" eb="3">
      <t>サキ</t>
    </rPh>
    <phoneticPr fontId="10"/>
  </si>
  <si>
    <t>名称</t>
    <rPh sb="0" eb="2">
      <t>メイショウ</t>
    </rPh>
    <phoneticPr fontId="10"/>
  </si>
  <si>
    <t>事 業 所</t>
    <rPh sb="0" eb="1">
      <t>コト</t>
    </rPh>
    <rPh sb="2" eb="3">
      <t>ギョウ</t>
    </rPh>
    <rPh sb="4" eb="5">
      <t>ジョ</t>
    </rPh>
    <phoneticPr fontId="4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</si>
  <si>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10"/>
  </si>
  <si>
    <t>代表者職名・氏名</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</si>
  <si>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5"/>
  </si>
  <si>
    <t>事業所の所在地</t>
    <rPh sb="0" eb="3">
      <t>ジギョウショ</t>
    </rPh>
    <rPh sb="4" eb="7">
      <t>ショザイチ</t>
    </rPh>
    <phoneticPr fontId="10"/>
  </si>
  <si>
    <t>）</t>
  </si>
  <si>
    <t>(17) サービス提供時間（平均提供時間）</t>
    <rPh sb="9" eb="11">
      <t>テイキョウ</t>
    </rPh>
    <rPh sb="11" eb="13">
      <t>ジカン</t>
    </rPh>
    <rPh sb="14" eb="16">
      <t>ヘイキン</t>
    </rPh>
    <rPh sb="16" eb="18">
      <t>テイキョウ</t>
    </rPh>
    <rPh sb="18" eb="20">
      <t>ジカン</t>
    </rPh>
    <phoneticPr fontId="5"/>
  </si>
  <si>
    <t>（内線）</t>
    <rPh sb="1" eb="3">
      <t>ナイセン</t>
    </rPh>
    <phoneticPr fontId="10"/>
  </si>
  <si>
    <t>氏　名</t>
    <rPh sb="0" eb="3">
      <t>シメイ</t>
    </rPh>
    <phoneticPr fontId="10"/>
  </si>
  <si>
    <t>緩和した基準による通所型サービス</t>
  </si>
  <si>
    <t>　　　 その他、特記事項欄としてもご活用ください。</t>
    <rPh sb="6" eb="7">
      <t>タ</t>
    </rPh>
    <rPh sb="8" eb="10">
      <t>トッキ</t>
    </rPh>
    <rPh sb="10" eb="12">
      <t>ジコウ</t>
    </rPh>
    <rPh sb="12" eb="13">
      <t>ラン</t>
    </rPh>
    <rPh sb="18" eb="20">
      <t>カツヨウ</t>
    </rPh>
    <phoneticPr fontId="10"/>
  </si>
  <si>
    <t>法人番号</t>
    <rPh sb="0" eb="2">
      <t>ホウジン</t>
    </rPh>
    <rPh sb="2" eb="4">
      <t>バンゴウ</t>
    </rPh>
    <phoneticPr fontId="10"/>
  </si>
  <si>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5"/>
  </si>
  <si>
    <t>（既に指定又は許可を受けている場合）</t>
    <rPh sb="1" eb="2">
      <t>スデ</t>
    </rPh>
    <phoneticPr fontId="10"/>
  </si>
  <si>
    <t>介護予防通所介護相当サービス</t>
  </si>
  <si>
    <t>（保険医療機関として指定を受けている場合）</t>
    <rPh sb="1" eb="3">
      <t>ホケン</t>
    </rPh>
    <rPh sb="3" eb="5">
      <t>イリョウ</t>
    </rPh>
    <rPh sb="5" eb="7">
      <t>キカン</t>
    </rPh>
    <rPh sb="10" eb="12">
      <t>シテイ</t>
    </rPh>
    <phoneticPr fontId="10"/>
  </si>
  <si>
    <t>＝</t>
  </si>
  <si>
    <t>既に指定（登録）を受けている事業等
（該当事業に○）</t>
    <rPh sb="5" eb="7">
      <t>トウロク</t>
    </rPh>
    <rPh sb="16" eb="17">
      <t>トウ</t>
    </rPh>
    <phoneticPr fontId="10"/>
  </si>
  <si>
    <t>市</t>
    <rPh sb="0" eb="1">
      <t>シ</t>
    </rPh>
    <phoneticPr fontId="10"/>
  </si>
  <si>
    <t>兼務先のサービス種別、兼務する職種及び勤務時間等</t>
    <rPh sb="0" eb="2">
      <t>ケンム</t>
    </rPh>
    <rPh sb="2" eb="3">
      <t>サキ</t>
    </rPh>
    <rPh sb="8" eb="10">
      <t>シュベツ</t>
    </rPh>
    <phoneticPr fontId="10"/>
  </si>
  <si>
    <t>町</t>
    <rPh sb="0" eb="1">
      <t>マチ</t>
    </rPh>
    <phoneticPr fontId="10"/>
  </si>
  <si>
    <t>ＦＡＸ番号</t>
  </si>
  <si>
    <t>区</t>
    <rPh sb="0" eb="1">
      <t>ク</t>
    </rPh>
    <phoneticPr fontId="10"/>
  </si>
  <si>
    <t>人</t>
    <rPh sb="0" eb="1">
      <t xml:space="preserve">ニン </t>
    </rPh>
    <phoneticPr fontId="10"/>
  </si>
  <si>
    <t>旧介護職員基礎研修課程修了者</t>
  </si>
  <si>
    <t>村</t>
    <rPh sb="0" eb="1">
      <t>ムラ</t>
    </rPh>
    <phoneticPr fontId="10"/>
  </si>
  <si>
    <t>常勤で兼務</t>
    <rPh sb="0" eb="2">
      <t>ジョウキン</t>
    </rPh>
    <rPh sb="3" eb="5">
      <t>ケンム</t>
    </rPh>
    <phoneticPr fontId="5"/>
  </si>
  <si>
    <t>管 理 者</t>
  </si>
  <si>
    <t>指定申請をする事業等の開始予定年月日</t>
    <rPh sb="11" eb="13">
      <t>カイシ</t>
    </rPh>
    <rPh sb="13" eb="15">
      <t>ヨテイ</t>
    </rPh>
    <rPh sb="15" eb="18">
      <t>ネンガッピ</t>
    </rPh>
    <phoneticPr fontId="10"/>
  </si>
  <si>
    <t>20㎡</t>
  </si>
  <si>
    <t>月</t>
  </si>
  <si>
    <t>様 式</t>
    <rPh sb="0" eb="1">
      <t>サマ</t>
    </rPh>
    <rPh sb="2" eb="3">
      <t>シキ</t>
    </rPh>
    <phoneticPr fontId="10"/>
  </si>
  <si>
    <t>付表第
三号
（一）</t>
    <rPh sb="0" eb="2">
      <t>フヒョウ</t>
    </rPh>
    <rPh sb="2" eb="3">
      <t>ダイ</t>
    </rPh>
    <rPh sb="4" eb="6">
      <t>サンゴウ</t>
    </rPh>
    <rPh sb="8" eb="9">
      <t>イチ</t>
    </rPh>
    <phoneticPr fontId="10"/>
  </si>
  <si>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10"/>
  </si>
  <si>
    <t>付表第
三号
（二）</t>
    <rPh sb="0" eb="2">
      <t>フヒョウ</t>
    </rPh>
    <rPh sb="2" eb="3">
      <t>ダイ</t>
    </rPh>
    <rPh sb="4" eb="6">
      <t>サンゴウ</t>
    </rPh>
    <rPh sb="8" eb="9">
      <t>ニ</t>
    </rPh>
    <phoneticPr fontId="10"/>
  </si>
  <si>
    <t>x</t>
  </si>
  <si>
    <t>日</t>
  </si>
  <si>
    <t>A</t>
  </si>
  <si>
    <t>別紙様式第三号（一）</t>
  </si>
  <si>
    <t>備考  上の事項は例示であり、これにかかわらず苦情処理に係る対応方針を具体的に記してください。</t>
  </si>
  <si>
    <t>変更届出書</t>
    <rPh sb="0" eb="2">
      <t>ヘンコウ</t>
    </rPh>
    <rPh sb="2" eb="4">
      <t>トドケデ</t>
    </rPh>
    <rPh sb="4" eb="5">
      <t>ショ</t>
    </rPh>
    <phoneticPr fontId="10"/>
  </si>
  <si>
    <t>生年月日</t>
    <rPh sb="0" eb="2">
      <t>セイネン</t>
    </rPh>
    <rPh sb="2" eb="4">
      <t>ガッピ</t>
    </rPh>
    <phoneticPr fontId="46"/>
  </si>
  <si>
    <t>指定内容を変更した事業所等</t>
    <rPh sb="0" eb="2">
      <t>シテイ</t>
    </rPh>
    <rPh sb="2" eb="4">
      <t>ナイヨウ</t>
    </rPh>
    <rPh sb="5" eb="7">
      <t>ヘンコウ</t>
    </rPh>
    <rPh sb="9" eb="12">
      <t>ジギョウショ</t>
    </rPh>
    <rPh sb="12" eb="13">
      <t>トウ</t>
    </rPh>
    <phoneticPr fontId="10"/>
  </si>
  <si>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5"/>
  </si>
  <si>
    <t>サービスの種類</t>
    <rPh sb="5" eb="7">
      <t>シュルイ</t>
    </rPh>
    <phoneticPr fontId="10"/>
  </si>
  <si>
    <t>変更年月日</t>
    <rPh sb="0" eb="2">
      <t>ヘンコウ</t>
    </rPh>
    <rPh sb="2" eb="5">
      <t>ネンガッピ</t>
    </rPh>
    <phoneticPr fontId="10"/>
  </si>
  <si>
    <t>変更があった事項（該当に○）</t>
    <rPh sb="0" eb="2">
      <t>ヘンコウ</t>
    </rPh>
    <rPh sb="6" eb="8">
      <t>ジコウ</t>
    </rPh>
    <rPh sb="9" eb="11">
      <t>ガイトウ</t>
    </rPh>
    <phoneticPr fontId="10"/>
  </si>
  <si>
    <t>事業所名　（</t>
    <rPh sb="0" eb="3">
      <t>ジギョウショ</t>
    </rPh>
    <rPh sb="3" eb="4">
      <t>メイ</t>
    </rPh>
    <phoneticPr fontId="10"/>
  </si>
  <si>
    <t>事業所の名称</t>
    <rPh sb="0" eb="3">
      <t>ジギョウショ</t>
    </rPh>
    <rPh sb="4" eb="6">
      <t>メイショウ</t>
    </rPh>
    <phoneticPr fontId="10"/>
  </si>
  <si>
    <t>(4) 
職種</t>
  </si>
  <si>
    <t>３  その他参考事項</t>
  </si>
  <si>
    <t>申請者の名称</t>
    <rPh sb="0" eb="3">
      <t>シンセイシャ</t>
    </rPh>
    <rPh sb="4" eb="6">
      <t>メイショウ</t>
    </rPh>
    <phoneticPr fontId="10"/>
  </si>
  <si>
    <t>主たる事務所の所在地</t>
    <rPh sb="0" eb="1">
      <t>オモ</t>
    </rPh>
    <rPh sb="3" eb="5">
      <t>ジム</t>
    </rPh>
    <rPh sb="5" eb="6">
      <t>ショ</t>
    </rPh>
    <rPh sb="7" eb="10">
      <t>ショザイチ</t>
    </rPh>
    <phoneticPr fontId="10"/>
  </si>
  <si>
    <t>事業所の建物の構造及び平面図並びに設備の概要</t>
  </si>
  <si>
    <t>常勤換算後の人数（人）</t>
  </si>
  <si>
    <t>兼務</t>
    <rPh sb="0" eb="1">
      <t>ケン</t>
    </rPh>
    <rPh sb="1" eb="2">
      <t>ツトム</t>
    </rPh>
    <phoneticPr fontId="10"/>
  </si>
  <si>
    <t>事業等の種類</t>
    <rPh sb="0" eb="2">
      <t>ジギョウ</t>
    </rPh>
    <rPh sb="2" eb="3">
      <t>トウ</t>
    </rPh>
    <rPh sb="4" eb="6">
      <t>シュルイ</t>
    </rPh>
    <phoneticPr fontId="46"/>
  </si>
  <si>
    <t>利用者の推定数、利用者の定員</t>
    <rPh sb="0" eb="3">
      <t>リヨウシャ</t>
    </rPh>
    <rPh sb="4" eb="7">
      <t>スイテイスウ</t>
    </rPh>
    <rPh sb="8" eb="11">
      <t>リヨウシャ</t>
    </rPh>
    <rPh sb="12" eb="14">
      <t>テイイン</t>
    </rPh>
    <phoneticPr fontId="10"/>
  </si>
  <si>
    <r>
      <t xml:space="preserve">(10)
</t>
    </r>
    <r>
      <rPr>
        <sz val="11"/>
        <color auto="1"/>
        <rFont val="UD デジタル 教科書体 N-R"/>
      </rPr>
      <t>週平均
勤務時間数</t>
    </r>
    <rPh sb="6" eb="8">
      <t>ヘイキン</t>
    </rPh>
    <rPh sb="9" eb="11">
      <t>キンム</t>
    </rPh>
    <rPh sb="11" eb="13">
      <t>ジカン</t>
    </rPh>
    <rPh sb="13" eb="14">
      <t>スウ</t>
    </rPh>
    <phoneticPr fontId="10"/>
  </si>
  <si>
    <t>事業所の管理者の氏名、生年月日及び住所</t>
  </si>
  <si>
    <t>准看護師</t>
  </si>
  <si>
    <t>サービス提供責任者の氏名、生年月日、住所及び経歴</t>
  </si>
  <si>
    <t>運営規程</t>
  </si>
  <si>
    <t>月</t>
    <rPh sb="0" eb="1">
      <t>ゲツ</t>
    </rPh>
    <phoneticPr fontId="5"/>
  </si>
  <si>
    <r>
      <t xml:space="preserve">サービス提供責任者
</t>
    </r>
    <r>
      <rPr>
        <sz val="9"/>
        <color auto="1"/>
        <rFont val="UD デジタル 教科書体 N-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0"/>
  </si>
  <si>
    <t>その他</t>
    <rPh sb="2" eb="3">
      <t>タ</t>
    </rPh>
    <phoneticPr fontId="10"/>
  </si>
  <si>
    <t>　　　　　常勤の従業者の員数に換算する方法」であるため、常勤の従業者については常勤換算方法によらず、実人数で計算する。</t>
  </si>
  <si>
    <t xml:space="preserve">１
２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</si>
  <si>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</si>
  <si>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</si>
  <si>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従業者の勤務の体制及び勤務形態一覧表</t>
  </si>
  <si>
    <t>申請者</t>
    <rPh sb="0" eb="2">
      <t>シンセイ</t>
    </rPh>
    <rPh sb="2" eb="3">
      <t>シャ</t>
    </rPh>
    <phoneticPr fontId="10"/>
  </si>
  <si>
    <t>事業所名（</t>
    <rPh sb="0" eb="3">
      <t>ジギョウショ</t>
    </rPh>
    <rPh sb="3" eb="4">
      <t>メイ</t>
    </rPh>
    <phoneticPr fontId="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</si>
  <si>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</si>
  <si>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5"/>
  </si>
  <si>
    <t>介護保険事業所番号</t>
    <rPh sb="0" eb="2">
      <t>カイゴ</t>
    </rPh>
    <rPh sb="2" eb="4">
      <t>ホケン</t>
    </rPh>
    <rPh sb="6" eb="7">
      <t>ショ</t>
    </rPh>
    <rPh sb="7" eb="9">
      <t>バンゴウ</t>
    </rPh>
    <phoneticPr fontId="10"/>
  </si>
  <si>
    <t>変更の内容</t>
    <rPh sb="0" eb="2">
      <t>ヘンコウ</t>
    </rPh>
    <rPh sb="3" eb="5">
      <t>ナイヨウ</t>
    </rPh>
    <phoneticPr fontId="10"/>
  </si>
  <si>
    <t>　G列・・・「機能訓練指導員」</t>
    <rPh sb="2" eb="3">
      <t>レツ</t>
    </rPh>
    <rPh sb="7" eb="9">
      <t>キノウ</t>
    </rPh>
    <rPh sb="9" eb="11">
      <t>クンレン</t>
    </rPh>
    <rPh sb="11" eb="14">
      <t>シドウイン</t>
    </rPh>
    <phoneticPr fontId="5"/>
  </si>
  <si>
    <t>（変更前）</t>
    <rPh sb="1" eb="3">
      <t>ヘンコウ</t>
    </rPh>
    <rPh sb="3" eb="4">
      <t>マエ</t>
    </rPh>
    <phoneticPr fontId="10"/>
  </si>
  <si>
    <t>（変更後）</t>
    <rPh sb="1" eb="3">
      <t>ヘンコウ</t>
    </rPh>
    <rPh sb="3" eb="4">
      <t>ゴ</t>
    </rPh>
    <phoneticPr fontId="10"/>
  </si>
  <si>
    <t>勤務時間数合計</t>
    <rPh sb="0" eb="2">
      <t>キンム</t>
    </rPh>
    <rPh sb="2" eb="5">
      <t>ジカンスウ</t>
    </rPh>
    <rPh sb="5" eb="7">
      <t>ゴウケイ</t>
    </rPh>
    <phoneticPr fontId="5"/>
  </si>
  <si>
    <t>年</t>
    <rPh sb="0" eb="1">
      <t>ネン</t>
    </rPh>
    <phoneticPr fontId="10"/>
  </si>
  <si>
    <t>月</t>
    <rPh sb="0" eb="1">
      <t>ガツ</t>
    </rPh>
    <phoneticPr fontId="10"/>
  </si>
  <si>
    <t>～</t>
  </si>
  <si>
    <t>日</t>
    <rPh sb="0" eb="1">
      <t>ヒ</t>
    </rPh>
    <phoneticPr fontId="10"/>
  </si>
  <si>
    <t>別紙様式第三号（三）</t>
  </si>
  <si>
    <t>■シフト記号表（勤務時間帯）</t>
    <rPh sb="4" eb="6">
      <t>キゴウ</t>
    </rPh>
    <rPh sb="6" eb="7">
      <t>ヒョウ</t>
    </rPh>
    <rPh sb="8" eb="10">
      <t>キンム</t>
    </rPh>
    <rPh sb="10" eb="13">
      <t>ジカンタイ</t>
    </rPh>
    <phoneticPr fontId="5"/>
  </si>
  <si>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5"/>
  </si>
  <si>
    <t>　C12～L12・・・「職種」</t>
    <rPh sb="12" eb="14">
      <t>ショクシュ</t>
    </rPh>
    <phoneticPr fontId="5"/>
  </si>
  <si>
    <t>廃止・休止の別</t>
    <rPh sb="0" eb="2">
      <t>ハイシ</t>
    </rPh>
    <rPh sb="3" eb="5">
      <t>キュウシ</t>
    </rPh>
    <rPh sb="6" eb="7">
      <t>ベツ</t>
    </rPh>
    <phoneticPr fontId="10"/>
  </si>
  <si>
    <t>廃止・休止する理由</t>
    <rPh sb="0" eb="2">
      <t>ハイシ</t>
    </rPh>
    <rPh sb="3" eb="5">
      <t>キュウシ</t>
    </rPh>
    <rPh sb="7" eb="9">
      <t>リユウ</t>
    </rPh>
    <phoneticPr fontId="10"/>
  </si>
  <si>
    <t>現にサービスを
受けている者に対する措置</t>
    <rPh sb="0" eb="1">
      <t>ゲン</t>
    </rPh>
    <rPh sb="8" eb="9">
      <t>ウ</t>
    </rPh>
    <rPh sb="13" eb="14">
      <t>モノ</t>
    </rPh>
    <rPh sb="15" eb="16">
      <t>タイ</t>
    </rPh>
    <rPh sb="18" eb="20">
      <t>ソチ</t>
    </rPh>
    <phoneticPr fontId="10"/>
  </si>
  <si>
    <t>(8)
資格</t>
    <rPh sb="4" eb="6">
      <t>シカク</t>
    </rPh>
    <phoneticPr fontId="5"/>
  </si>
  <si>
    <t>一</t>
    <rPh sb="0" eb="1">
      <t>イチ</t>
    </rPh>
    <phoneticPr fontId="10"/>
  </si>
  <si>
    <t>・・・プルダウンから選択して入力する必要がある箇所です。</t>
    <rPh sb="10" eb="12">
      <t>センタク</t>
    </rPh>
    <rPh sb="14" eb="16">
      <t>ニュウリョク</t>
    </rPh>
    <rPh sb="18" eb="20">
      <t>ヒツヨウ</t>
    </rPh>
    <rPh sb="23" eb="25">
      <t>カショ</t>
    </rPh>
    <phoneticPr fontId="5"/>
  </si>
  <si>
    <t>休止予定期間</t>
    <rPh sb="0" eb="2">
      <t>キュウシ</t>
    </rPh>
    <rPh sb="2" eb="4">
      <t>ヨテイ</t>
    </rPh>
    <rPh sb="4" eb="6">
      <t>キカン</t>
    </rPh>
    <phoneticPr fontId="10"/>
  </si>
  <si>
    <t>次のとおり事業を廃止（休止）するので届け出ます。</t>
    <rPh sb="0" eb="1">
      <t>ツギ</t>
    </rPh>
    <rPh sb="5" eb="7">
      <t>ジギョウ</t>
    </rPh>
    <rPh sb="8" eb="10">
      <t>ハイシ</t>
    </rPh>
    <rPh sb="11" eb="13">
      <t>キュウシ</t>
    </rPh>
    <rPh sb="18" eb="19">
      <t>トド</t>
    </rPh>
    <rPh sb="20" eb="21">
      <t>デ</t>
    </rPh>
    <phoneticPr fontId="10"/>
  </si>
  <si>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5"/>
  </si>
  <si>
    <t>休止日</t>
    <rPh sb="0" eb="2">
      <t>キュウシ</t>
    </rPh>
    <rPh sb="2" eb="3">
      <t>ビ</t>
    </rPh>
    <phoneticPr fontId="10"/>
  </si>
  <si>
    <t>廃止</t>
    <rPh sb="0" eb="2">
      <t>ハイシ</t>
    </rPh>
    <phoneticPr fontId="10"/>
  </si>
  <si>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
  </si>
  <si>
    <t>・</t>
  </si>
  <si>
    <t>e</t>
  </si>
  <si>
    <t>曜日ごとに
異なる場合記入</t>
    <rPh sb="0" eb="2">
      <t>ヨウビ</t>
    </rPh>
    <rPh sb="6" eb="7">
      <t>コト</t>
    </rPh>
    <rPh sb="9" eb="11">
      <t>バアイ</t>
    </rPh>
    <rPh sb="11" eb="13">
      <t>キニュウ</t>
    </rPh>
    <phoneticPr fontId="10"/>
  </si>
  <si>
    <t>休止</t>
    <rPh sb="0" eb="2">
      <t>キュウシ</t>
    </rPh>
    <phoneticPr fontId="10"/>
  </si>
  <si>
    <t>日</t>
    <rPh sb="0" eb="1">
      <t>ニチ</t>
    </rPh>
    <phoneticPr fontId="10"/>
  </si>
  <si>
    <t>指定更新申請書</t>
    <rPh sb="2" eb="4">
      <t>コウシン</t>
    </rPh>
    <phoneticPr fontId="10"/>
  </si>
  <si>
    <t>管理者</t>
    <rPh sb="0" eb="3">
      <t>カンリシャ</t>
    </rPh>
    <phoneticPr fontId="46"/>
  </si>
  <si>
    <t>非常勤（人）</t>
  </si>
  <si>
    <t>　  介護保険法に規定する事業所に係る指定の更新を受けたいので、下記のとおり、関係書類を添えて申請します。</t>
    <rPh sb="15" eb="16">
      <t>ショ</t>
    </rPh>
    <rPh sb="22" eb="24">
      <t>コウシン</t>
    </rPh>
    <phoneticPr fontId="10"/>
  </si>
  <si>
    <t>z</t>
  </si>
  <si>
    <t>指定有効期間満了日</t>
    <rPh sb="0" eb="2">
      <t>シテイ</t>
    </rPh>
    <rPh sb="2" eb="4">
      <t>ユウコウ</t>
    </rPh>
    <rPh sb="4" eb="6">
      <t>キカン</t>
    </rPh>
    <rPh sb="6" eb="9">
      <t>マンリョウビ</t>
    </rPh>
    <phoneticPr fontId="46"/>
  </si>
  <si>
    <t>１．サービス種別</t>
    <rPh sb="6" eb="8">
      <t>シュベツ</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</si>
  <si>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0"/>
  </si>
  <si>
    <t>氏名</t>
    <rPh sb="0" eb="2">
      <t>シメイ</t>
    </rPh>
    <phoneticPr fontId="10"/>
  </si>
  <si>
    <t>住所</t>
    <rPh sb="0" eb="2">
      <t>ジュウショ</t>
    </rPh>
    <phoneticPr fontId="10"/>
  </si>
  <si>
    <t>　F列・・・「介護職員」</t>
    <rPh sb="2" eb="3">
      <t>レツ</t>
    </rPh>
    <rPh sb="7" eb="9">
      <t>カイゴ</t>
    </rPh>
    <rPh sb="9" eb="11">
      <t>ショクイン</t>
    </rPh>
    <phoneticPr fontId="5"/>
  </si>
  <si>
    <t xml:space="preserve">１
２
３
４
</t>
  </si>
  <si>
    <t>鳩山町長殿</t>
    <rPh sb="0" eb="4">
      <t>ハトヤマ</t>
    </rPh>
    <rPh sb="4" eb="5">
      <t>ドノ</t>
    </rPh>
    <phoneticPr fontId="10"/>
  </si>
  <si>
    <t>名称</t>
    <rPh sb="0" eb="2">
      <t>メイショウ</t>
    </rPh>
    <phoneticPr fontId="46"/>
  </si>
  <si>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5"/>
  </si>
  <si>
    <t>鳩山町長　殿</t>
    <rPh sb="0" eb="2">
      <t>ハトヤマ</t>
    </rPh>
    <rPh sb="2" eb="4">
      <t>チョウチョウ</t>
    </rPh>
    <rPh sb="5" eb="6">
      <t>ドノ</t>
    </rPh>
    <phoneticPr fontId="10"/>
  </si>
  <si>
    <t>生年月日</t>
    <rPh sb="0" eb="2">
      <t>セイネン</t>
    </rPh>
    <rPh sb="2" eb="4">
      <t>ガッピ</t>
    </rPh>
    <phoneticPr fontId="10"/>
  </si>
  <si>
    <t>別紙様式第三号（二）</t>
  </si>
  <si>
    <t>常勤で専従</t>
    <rPh sb="0" eb="2">
      <t>ジョウキン</t>
    </rPh>
    <rPh sb="3" eb="5">
      <t>センジュウ</t>
    </rPh>
    <phoneticPr fontId="5"/>
  </si>
  <si>
    <t>　　機能訓練室　100㎡</t>
    <rPh sb="2" eb="4">
      <t>キノウ</t>
    </rPh>
    <rPh sb="4" eb="6">
      <t>クンレン</t>
    </rPh>
    <rPh sb="6" eb="7">
      <t>シツ</t>
    </rPh>
    <phoneticPr fontId="10"/>
  </si>
  <si>
    <t>基準：</t>
    <rPh sb="0" eb="2">
      <t>キジュン</t>
    </rPh>
    <phoneticPr fontId="5"/>
  </si>
  <si>
    <t>再開届出書</t>
    <rPh sb="0" eb="2">
      <t>サイカイ</t>
    </rPh>
    <rPh sb="2" eb="4">
      <t>トドケデ</t>
    </rPh>
    <rPh sb="4" eb="5">
      <t>ショ</t>
    </rPh>
    <phoneticPr fontId="10"/>
  </si>
  <si>
    <t>再開した事業所</t>
    <rPh sb="0" eb="2">
      <t>サイカイ</t>
    </rPh>
    <rPh sb="4" eb="7">
      <t>ジギョウショ</t>
    </rPh>
    <phoneticPr fontId="10"/>
  </si>
  <si>
    <t>再開した年月日</t>
    <rPh sb="0" eb="2">
      <t>サイカイ</t>
    </rPh>
    <rPh sb="4" eb="7">
      <t>ネンガッピ</t>
    </rPh>
    <phoneticPr fontId="10"/>
  </si>
  <si>
    <t>事業の再開に係る届出にあっては、従業者の勤務体制及び勤務形態一覧表を添付してください。</t>
  </si>
  <si>
    <t>次のとおり事業を再開しましたので届け出ます。</t>
    <rPh sb="0" eb="1">
      <t>ツギ</t>
    </rPh>
    <rPh sb="5" eb="7">
      <t>ジギョウ</t>
    </rPh>
    <rPh sb="8" eb="10">
      <t>サイカイ</t>
    </rPh>
    <rPh sb="16" eb="17">
      <t>トド</t>
    </rPh>
    <rPh sb="18" eb="19">
      <t>デ</t>
    </rPh>
    <phoneticPr fontId="10"/>
  </si>
  <si>
    <r>
      <t>サービス種類</t>
    </r>
    <r>
      <rPr>
        <sz val="9"/>
        <color theme="1"/>
        <rFont val="UD デジタル 教科書体 N-R"/>
      </rPr>
      <t>（該当に〇）</t>
    </r>
    <rPh sb="4" eb="6">
      <t>シュルイ</t>
    </rPh>
    <rPh sb="7" eb="9">
      <t>ガイトウ</t>
    </rPh>
    <phoneticPr fontId="10"/>
  </si>
  <si>
    <t>事 業 所</t>
  </si>
  <si>
    <t>(9) 氏　名</t>
  </si>
  <si>
    <t>○人員に関する基準の確認に必要な事項</t>
  </si>
  <si>
    <t>従業者の職種・員数</t>
  </si>
  <si>
    <t>合計</t>
    <rPh sb="0" eb="2">
      <t>ゴウケイ</t>
    </rPh>
    <phoneticPr fontId="5"/>
  </si>
  <si>
    <t>利用者の推定数（人）</t>
  </si>
  <si>
    <r>
      <t xml:space="preserve">サービス提供
責任者
</t>
    </r>
    <r>
      <rPr>
        <sz val="9"/>
        <color theme="1"/>
        <rFont val="UD デジタル 教科書体 N-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0"/>
  </si>
  <si>
    <t>添付書類</t>
    <rPh sb="0" eb="2">
      <t>テンプ</t>
    </rPh>
    <rPh sb="2" eb="4">
      <t>ショルイ</t>
    </rPh>
    <phoneticPr fontId="10"/>
  </si>
  <si>
    <t>（訪問型サービス事業を事業所所在地以外の場所で一部実施する場合）</t>
    <rPh sb="3" eb="4">
      <t>ガタ</t>
    </rPh>
    <rPh sb="8" eb="10">
      <t>ジギョウ</t>
    </rPh>
    <phoneticPr fontId="10"/>
  </si>
  <si>
    <t>（参考） 訪問型サービス事業所の指定等に係る記載事項記入欄不足時の資料</t>
    <rPh sb="7" eb="8">
      <t>ガタ</t>
    </rPh>
    <rPh sb="12" eb="15">
      <t>ジギョウショ</t>
    </rPh>
    <rPh sb="18" eb="19">
      <t>トウ</t>
    </rPh>
    <phoneticPr fontId="10"/>
  </si>
  <si>
    <t>■サービス提供責任者</t>
    <rPh sb="5" eb="7">
      <t>テイキョウ</t>
    </rPh>
    <rPh sb="7" eb="10">
      <t>セキニンシャ</t>
    </rPh>
    <phoneticPr fontId="10"/>
  </si>
  <si>
    <t>■複数事業所</t>
    <rPh sb="1" eb="3">
      <t>フクスウ</t>
    </rPh>
    <rPh sb="3" eb="6">
      <t>ジギョウショ</t>
    </rPh>
    <phoneticPr fontId="10"/>
  </si>
  <si>
    <t>１
２
３
４</t>
  </si>
  <si>
    <t>名　　称</t>
    <rPh sb="0" eb="1">
      <t>メイ</t>
    </rPh>
    <rPh sb="3" eb="4">
      <t>ショウ</t>
    </rPh>
    <phoneticPr fontId="10"/>
  </si>
  <si>
    <t>氏    名</t>
  </si>
  <si>
    <t>当該事業所で兼務する他の職種
（兼務の場合のみ記入）</t>
    <rPh sb="6" eb="8">
      <t>ケンム</t>
    </rPh>
    <rPh sb="12" eb="14">
      <t>ショクシュ</t>
    </rPh>
    <phoneticPr fontId="10"/>
  </si>
  <si>
    <t>他の事業所、施設等の職務との兼務（兼務の場合のみ記入）</t>
    <rPh sb="8" eb="9">
      <t>トウ</t>
    </rPh>
    <rPh sb="10" eb="12">
      <t>ショクム</t>
    </rPh>
    <phoneticPr fontId="10"/>
  </si>
  <si>
    <t>休</t>
    <rPh sb="0" eb="1">
      <t>ヤス</t>
    </rPh>
    <phoneticPr fontId="5"/>
  </si>
  <si>
    <t>常　勤（人）</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</si>
  <si>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10"/>
  </si>
  <si>
    <t>介護予防訪問介護相当サービス</t>
  </si>
  <si>
    <t>※24時間表記</t>
  </si>
  <si>
    <t>別添のとおり</t>
    <rPh sb="0" eb="2">
      <t>ベッテン</t>
    </rPh>
    <phoneticPr fontId="10"/>
  </si>
  <si>
    <t>旧ホームヘルパー2級課程修了者</t>
    <rPh sb="0" eb="1">
      <t>キュウ</t>
    </rPh>
    <rPh sb="9" eb="10">
      <t>キュウ</t>
    </rPh>
    <rPh sb="10" eb="12">
      <t>カテイ</t>
    </rPh>
    <rPh sb="12" eb="15">
      <t>シュウリョウシャ</t>
    </rPh>
    <phoneticPr fontId="5"/>
  </si>
  <si>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5"/>
  </si>
  <si>
    <t>訪問介護員等</t>
  </si>
  <si>
    <t>専  従</t>
  </si>
  <si>
    <t>（内線）</t>
  </si>
  <si>
    <t>緩和した基準による訪問型サービス</t>
  </si>
  <si>
    <t>・シフト記号が足りない場合は、適宜、行を追加してください。</t>
    <rPh sb="4" eb="6">
      <t>キゴウ</t>
    </rPh>
    <rPh sb="7" eb="8">
      <t>タ</t>
    </rPh>
    <rPh sb="11" eb="13">
      <t>バアイ</t>
    </rPh>
    <rPh sb="15" eb="17">
      <t>テキギ</t>
    </rPh>
    <rPh sb="18" eb="19">
      <t>ギョウ</t>
    </rPh>
    <rPh sb="20" eb="22">
      <t>ツイカ</t>
    </rPh>
    <phoneticPr fontId="5"/>
  </si>
  <si>
    <t>事業所名</t>
  </si>
  <si>
    <t>兼  務</t>
  </si>
  <si>
    <t>平面図</t>
    <rPh sb="0" eb="3">
      <t>ヘイメンズ</t>
    </rPh>
    <phoneticPr fontId="10"/>
  </si>
  <si>
    <t xml:space="preserve"> </t>
  </si>
  <si>
    <t>常勤の従業者の人数</t>
  </si>
  <si>
    <t>定率</t>
  </si>
  <si>
    <t>定額</t>
    <rPh sb="1" eb="2">
      <t>ガク</t>
    </rPh>
    <phoneticPr fontId="10"/>
  </si>
  <si>
    <t>シフト記号</t>
  </si>
  <si>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0"/>
  </si>
  <si>
    <t>営業日（該当に〇）</t>
    <rPh sb="0" eb="2">
      <t>エイギョウ</t>
    </rPh>
    <rPh sb="2" eb="3">
      <t>ビ</t>
    </rPh>
    <rPh sb="4" eb="6">
      <t>ガイトウ</t>
    </rPh>
    <phoneticPr fontId="10"/>
  </si>
  <si>
    <t>サービス種類（該当に〇）</t>
    <rPh sb="4" eb="6">
      <t>シュルイ</t>
    </rPh>
    <rPh sb="7" eb="9">
      <t>ガイトウ</t>
    </rPh>
    <phoneticPr fontId="10"/>
  </si>
  <si>
    <t>○設備に関する基準の確認に必要な事項</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</si>
  <si>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
  </si>
  <si>
    <t xml:space="preserve"> 殿</t>
  </si>
  <si>
    <t>食堂及び機能訓練室の合計面積</t>
    <rPh sb="0" eb="2">
      <t>ショクドウ</t>
    </rPh>
    <rPh sb="2" eb="3">
      <t>オヨ</t>
    </rPh>
    <rPh sb="4" eb="6">
      <t>キノウ</t>
    </rPh>
    <rPh sb="6" eb="8">
      <t>クンレン</t>
    </rPh>
    <rPh sb="8" eb="9">
      <t>シツ</t>
    </rPh>
    <rPh sb="10" eb="12">
      <t>ゴウケイ</t>
    </rPh>
    <rPh sb="12" eb="14">
      <t>メンセキ</t>
    </rPh>
    <phoneticPr fontId="10"/>
  </si>
  <si>
    <t>終業時刻</t>
    <rPh sb="0" eb="2">
      <t>シュウギョウ</t>
    </rPh>
    <rPh sb="2" eb="4">
      <t>ジコク</t>
    </rPh>
    <phoneticPr fontId="5"/>
  </si>
  <si>
    <t>サービス提供単位２</t>
    <rPh sb="4" eb="6">
      <t>テイキョウ</t>
    </rPh>
    <phoneticPr fontId="10"/>
  </si>
  <si>
    <t>サービス提供単位３</t>
    <rPh sb="4" eb="6">
      <t>テイキョウ</t>
    </rPh>
    <phoneticPr fontId="10"/>
  </si>
  <si>
    <t>（参考） 通所型サービス事業所の指定等に係る記載事項記入欄不足時の資料</t>
    <rPh sb="1" eb="3">
      <t>サンコウ</t>
    </rPh>
    <rPh sb="18" eb="19">
      <t>トウ</t>
    </rPh>
    <phoneticPr fontId="10"/>
  </si>
  <si>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0"/>
  </si>
  <si>
    <t>看護師</t>
    <rPh sb="0" eb="3">
      <t>カンゴシ</t>
    </rPh>
    <phoneticPr fontId="5"/>
  </si>
  <si>
    <t>備考</t>
  </si>
  <si>
    <t>サービス提供単位４</t>
    <rPh sb="4" eb="6">
      <t>テイキョウ</t>
    </rPh>
    <phoneticPr fontId="10"/>
  </si>
  <si>
    <t>サービス提供単位５</t>
    <rPh sb="4" eb="6">
      <t>テイキョウ</t>
    </rPh>
    <phoneticPr fontId="10"/>
  </si>
  <si>
    <t>■ 常勤換算方法による人数</t>
    <rPh sb="2" eb="4">
      <t>ジョウキン</t>
    </rPh>
    <rPh sb="4" eb="6">
      <t>カンサン</t>
    </rPh>
    <rPh sb="6" eb="8">
      <t>ホウホウ</t>
    </rPh>
    <rPh sb="11" eb="13">
      <t>ニンズウ</t>
    </rPh>
    <phoneticPr fontId="5"/>
  </si>
  <si>
    <t>（通所型サービス事業を事業所所在地以外の場所で一部実施する場合）</t>
  </si>
  <si>
    <t>■複数事業所又はサービス提供単位４以降</t>
    <rPh sb="1" eb="3">
      <t>フクスウ</t>
    </rPh>
    <rPh sb="3" eb="6">
      <t>ジギョウショ</t>
    </rPh>
    <rPh sb="6" eb="7">
      <t>マタ</t>
    </rPh>
    <rPh sb="12" eb="14">
      <t>テイキョウ</t>
    </rPh>
    <phoneticPr fontId="10"/>
  </si>
  <si>
    <t>　E列・・・「看護職員」</t>
    <rPh sb="2" eb="3">
      <t>レツ</t>
    </rPh>
    <rPh sb="7" eb="9">
      <t>カンゴ</t>
    </rPh>
    <rPh sb="9" eb="11">
      <t>ショクイン</t>
    </rPh>
    <phoneticPr fontId="5"/>
  </si>
  <si>
    <t>営業時間</t>
  </si>
  <si>
    <t>サービス提供時間</t>
    <rPh sb="4" eb="6">
      <t>テイキョウ</t>
    </rPh>
    <phoneticPr fontId="10"/>
  </si>
  <si>
    <t>看護職員</t>
    <rPh sb="0" eb="2">
      <t>カンゴ</t>
    </rPh>
    <rPh sb="2" eb="4">
      <t>ショクイン</t>
    </rPh>
    <phoneticPr fontId="10"/>
  </si>
  <si>
    <t>非常勤で兼務</t>
    <rPh sb="0" eb="1">
      <t>ヒ</t>
    </rPh>
    <rPh sb="1" eb="3">
      <t>ジョウキン</t>
    </rPh>
    <rPh sb="4" eb="6">
      <t>ケンム</t>
    </rPh>
    <phoneticPr fontId="5"/>
  </si>
  <si>
    <t>利用定員</t>
    <rPh sb="0" eb="2">
      <t>リヨウ</t>
    </rPh>
    <rPh sb="2" eb="4">
      <t>テイイン</t>
    </rPh>
    <phoneticPr fontId="10"/>
  </si>
  <si>
    <t>当該事業所で兼務する他の職種
（兼務の場合のみ記入）</t>
  </si>
  <si>
    <t>他の事業所、施設等の職務との兼務
（兼務の場合のみ記入）</t>
    <rPh sb="8" eb="9">
      <t>トウ</t>
    </rPh>
    <rPh sb="10" eb="12">
      <t>ショクム</t>
    </rPh>
    <phoneticPr fontId="10"/>
  </si>
  <si>
    <t>c</t>
  </si>
  <si>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</si>
  <si>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10"/>
  </si>
  <si>
    <t>平日</t>
    <rPh sb="0" eb="2">
      <t>ヘイジツ</t>
    </rPh>
    <phoneticPr fontId="10"/>
  </si>
  <si>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5"/>
  </si>
  <si>
    <t>土曜日</t>
    <rPh sb="0" eb="3">
      <t>ドヨウビ</t>
    </rPh>
    <phoneticPr fontId="10"/>
  </si>
  <si>
    <t>日曜日・祝日</t>
    <rPh sb="0" eb="2">
      <t>ニチヨウ</t>
    </rPh>
    <rPh sb="2" eb="3">
      <t>ヒ</t>
    </rPh>
    <rPh sb="4" eb="6">
      <t>シュクジツ</t>
    </rPh>
    <phoneticPr fontId="10"/>
  </si>
  <si>
    <r>
      <t xml:space="preserve">       ※選択した資格及び研修に関して、</t>
    </r>
    <r>
      <rPr>
        <b/>
        <u/>
        <sz val="12"/>
        <color auto="1"/>
        <rFont val="UD デジタル 教科書体 N-R"/>
      </rPr>
      <t>必要に応じて、</t>
    </r>
    <r>
      <rPr>
        <b/>
        <sz val="12"/>
        <color auto="1"/>
        <rFont val="UD デジタル 教科書体 N-R"/>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
  </si>
  <si>
    <t>生活相談員</t>
    <rPh sb="0" eb="2">
      <t>セイカツ</t>
    </rPh>
    <rPh sb="2" eb="5">
      <t>ソウダンイン</t>
    </rPh>
    <phoneticPr fontId="10"/>
  </si>
  <si>
    <t>専従</t>
    <rPh sb="0" eb="1">
      <t>セン</t>
    </rPh>
    <rPh sb="1" eb="2">
      <t>ジュウ</t>
    </rPh>
    <phoneticPr fontId="10"/>
  </si>
  <si>
    <t>共生型訪問介護のサービス提供責任者</t>
    <rPh sb="0" eb="2">
      <t>キョウセイ</t>
    </rPh>
    <rPh sb="2" eb="3">
      <t>ガタ</t>
    </rPh>
    <rPh sb="3" eb="5">
      <t>ホウモン</t>
    </rPh>
    <rPh sb="5" eb="7">
      <t>カイゴ</t>
    </rPh>
    <rPh sb="12" eb="14">
      <t>テイキョウ</t>
    </rPh>
    <rPh sb="14" eb="17">
      <t>セキニンシャ</t>
    </rPh>
    <phoneticPr fontId="5"/>
  </si>
  <si>
    <t>日曜日</t>
    <rPh sb="0" eb="3">
      <t>ニチヨウビ</t>
    </rPh>
    <phoneticPr fontId="10"/>
  </si>
  <si>
    <t>その他（年末年始休日等）</t>
  </si>
  <si>
    <t>月曜日</t>
    <rPh sb="0" eb="3">
      <t>ゲツヨウビ</t>
    </rPh>
    <phoneticPr fontId="10"/>
  </si>
  <si>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
  </si>
  <si>
    <t>)</t>
  </si>
  <si>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5"/>
  </si>
  <si>
    <t>：</t>
  </si>
  <si>
    <t>o</t>
  </si>
  <si>
    <t>火曜日</t>
    <rPh sb="0" eb="3">
      <t>カヨウビ</t>
    </rPh>
    <phoneticPr fontId="10"/>
  </si>
  <si>
    <t>t</t>
  </si>
  <si>
    <t>㎡</t>
  </si>
  <si>
    <t>利用定員（同時利用）</t>
    <rPh sb="0" eb="2">
      <t>リヨウ</t>
    </rPh>
    <rPh sb="2" eb="4">
      <t>テイイン</t>
    </rPh>
    <rPh sb="5" eb="7">
      <t>ドウジ</t>
    </rPh>
    <rPh sb="7" eb="9">
      <t>リヨウ</t>
    </rPh>
    <phoneticPr fontId="10"/>
  </si>
  <si>
    <t>水曜日</t>
    <rPh sb="0" eb="3">
      <t>スイヨウビ</t>
    </rPh>
    <phoneticPr fontId="1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</si>
  <si>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
  </si>
  <si>
    <t>人</t>
    <rPh sb="0" eb="1">
      <t>ヒト</t>
    </rPh>
    <phoneticPr fontId="10"/>
  </si>
  <si>
    <t>勤務時間数</t>
    <rPh sb="0" eb="2">
      <t>キンム</t>
    </rPh>
    <rPh sb="2" eb="4">
      <t>ジカン</t>
    </rPh>
    <rPh sb="4" eb="5">
      <t>スウ</t>
    </rPh>
    <phoneticPr fontId="5"/>
  </si>
  <si>
    <t>木曜日</t>
    <rPh sb="0" eb="3">
      <t>モクヨウビ</t>
    </rPh>
    <phoneticPr fontId="10"/>
  </si>
  <si>
    <t>m</t>
  </si>
  <si>
    <t>金曜日</t>
    <rPh sb="0" eb="3">
      <t>キンヨウビ</t>
    </rPh>
    <phoneticPr fontId="10"/>
  </si>
  <si>
    <t>機能訓練指導員</t>
    <rPh sb="0" eb="2">
      <t>キノウ</t>
    </rPh>
    <rPh sb="2" eb="4">
      <t>クンレン</t>
    </rPh>
    <rPh sb="4" eb="7">
      <t>シドウイン</t>
    </rPh>
    <phoneticPr fontId="10"/>
  </si>
  <si>
    <t>祝日</t>
    <rPh sb="0" eb="2">
      <t>シュクジツ</t>
    </rPh>
    <phoneticPr fontId="10"/>
  </si>
  <si>
    <t>○標準様式</t>
    <rPh sb="1" eb="5">
      <t>ひょうじ</t>
    </rPh>
    <phoneticPr fontId="5" type="Hiragana"/>
  </si>
  <si>
    <t>No</t>
  </si>
  <si>
    <t>単位目</t>
    <rPh sb="0" eb="2">
      <t>タンイ</t>
    </rPh>
    <rPh sb="2" eb="3">
      <t>メ</t>
    </rPh>
    <phoneticPr fontId="5"/>
  </si>
  <si>
    <t>（標準様式１）</t>
    <rPh sb="1" eb="3">
      <t>ヒョウジュン</t>
    </rPh>
    <rPh sb="3" eb="5">
      <t>ヨウシキ</t>
    </rPh>
    <phoneticPr fontId="10"/>
  </si>
  <si>
    <t>※介護予防訪問介護相当サービスの場合</t>
    <rPh sb="16" eb="18">
      <t>バアイ</t>
    </rPh>
    <phoneticPr fontId="5"/>
  </si>
  <si>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5"/>
  </si>
  <si>
    <t>要介護者</t>
    <rPh sb="0" eb="1">
      <t>ヨウ</t>
    </rPh>
    <rPh sb="1" eb="3">
      <t>カイゴ</t>
    </rPh>
    <rPh sb="3" eb="4">
      <t>シャ</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</si>
  <si>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
  </si>
  <si>
    <t>要支援者等</t>
    <rPh sb="0" eb="3">
      <t>ヨウシエン</t>
    </rPh>
    <rPh sb="3" eb="4">
      <t>シャ</t>
    </rPh>
    <rPh sb="4" eb="5">
      <t>トウ</t>
    </rPh>
    <phoneticPr fontId="5"/>
  </si>
  <si>
    <t>平均利用者数</t>
    <rPh sb="0" eb="2">
      <t>ヘイキン</t>
    </rPh>
    <rPh sb="2" eb="5">
      <t>リヨウシャ</t>
    </rPh>
    <rPh sb="5" eb="6">
      <t>スウ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</si>
  <si>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0"/>
  </si>
  <si>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5"/>
  </si>
  <si>
    <t>・・・直接入力する必要がある箇所です。</t>
    <rPh sb="3" eb="5">
      <t>チョクセツ</t>
    </rPh>
    <rPh sb="5" eb="7">
      <t>ニュウリョク</t>
    </rPh>
    <rPh sb="9" eb="11">
      <t>ヒツヨウ</t>
    </rPh>
    <rPh sb="14" eb="16">
      <t>カショ</t>
    </rPh>
    <phoneticPr fontId="5"/>
  </si>
  <si>
    <t>サービス提供時間</t>
    <rPh sb="4" eb="6">
      <t>テイキョウ</t>
    </rPh>
    <rPh sb="6" eb="8">
      <t>ジカン</t>
    </rPh>
    <phoneticPr fontId="5"/>
  </si>
  <si>
    <t>月</t>
    <rPh sb="0" eb="1">
      <t>ゲツ</t>
    </rPh>
    <phoneticPr fontId="10"/>
  </si>
  <si>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5"/>
  </si>
  <si>
    <t>看護職員</t>
    <rPh sb="0" eb="2">
      <t>カンゴ</t>
    </rPh>
    <rPh sb="2" eb="4">
      <t>ショクイン</t>
    </rPh>
    <phoneticPr fontId="5"/>
  </si>
  <si>
    <t>÷</t>
  </si>
  <si>
    <t>（※）</t>
  </si>
  <si>
    <t>職種名</t>
    <rPh sb="0" eb="2">
      <t>ショクシュ</t>
    </rPh>
    <rPh sb="2" eb="3">
      <t>メイ</t>
    </rPh>
    <phoneticPr fontId="5"/>
  </si>
  <si>
    <t>きゅう師</t>
    <rPh sb="3" eb="4">
      <t>シ</t>
    </rPh>
    <phoneticPr fontId="5"/>
  </si>
  <si>
    <t>(6)
資格</t>
    <rPh sb="4" eb="6">
      <t>シカク</t>
    </rPh>
    <phoneticPr fontId="5"/>
  </si>
  <si>
    <t>y</t>
  </si>
  <si>
    <t>(7) 氏　名</t>
  </si>
  <si>
    <t>（人）</t>
    <rPh sb="1" eb="2">
      <t>ニン</t>
    </rPh>
    <phoneticPr fontId="5"/>
  </si>
  <si>
    <t>（平均利用者数）</t>
    <rPh sb="1" eb="3">
      <t>ヘイキン</t>
    </rPh>
    <rPh sb="3" eb="6">
      <t>リヨウシャ</t>
    </rPh>
    <rPh sb="6" eb="7">
      <t>スウ</t>
    </rPh>
    <phoneticPr fontId="5"/>
  </si>
  <si>
    <t>サービス提供責任者</t>
  </si>
  <si>
    <t>　D列・・・「サービス提供責任者」</t>
    <rPh sb="2" eb="3">
      <t>レツ</t>
    </rPh>
    <rPh sb="11" eb="13">
      <t>テイキョウ</t>
    </rPh>
    <rPh sb="13" eb="16">
      <t>セキニンシャ</t>
    </rPh>
    <phoneticPr fontId="5"/>
  </si>
  <si>
    <t>の必要配置人数</t>
    <rPh sb="1" eb="3">
      <t>ヒツヨウ</t>
    </rPh>
    <rPh sb="3" eb="5">
      <t>ハイチ</t>
    </rPh>
    <rPh sb="5" eb="7">
      <t>ニンズウ</t>
    </rPh>
    <phoneticPr fontId="5"/>
  </si>
  <si>
    <t>n</t>
  </si>
  <si>
    <t>（小数点第1位に切り上げ）</t>
    <rPh sb="1" eb="4">
      <t>ショウスウテン</t>
    </rPh>
    <rPh sb="4" eb="5">
      <t>ダイ</t>
    </rPh>
    <rPh sb="6" eb="7">
      <t>イ</t>
    </rPh>
    <rPh sb="8" eb="9">
      <t>キ</t>
    </rPh>
    <rPh sb="10" eb="11">
      <t>ア</t>
    </rPh>
    <phoneticPr fontId="5"/>
  </si>
  <si>
    <t>(8)</t>
  </si>
  <si>
    <t>1週目</t>
    <rPh sb="1" eb="2">
      <t>シュウ</t>
    </rPh>
    <rPh sb="2" eb="3">
      <t>メ</t>
    </rPh>
    <phoneticPr fontId="5"/>
  </si>
  <si>
    <t>事務室 30㎡</t>
    <rPh sb="0" eb="3">
      <t>ジムシツ</t>
    </rPh>
    <phoneticPr fontId="10"/>
  </si>
  <si>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5"/>
  </si>
  <si>
    <t>ハ</t>
  </si>
  <si>
    <t>常勤換算方法対象外の</t>
    <rPh sb="0" eb="2">
      <t>ジョウキン</t>
    </rPh>
    <rPh sb="2" eb="4">
      <t>カンサン</t>
    </rPh>
    <rPh sb="4" eb="6">
      <t>ホウホウ</t>
    </rPh>
    <rPh sb="6" eb="9">
      <t>タイショウガイ</t>
    </rPh>
    <phoneticPr fontId="5"/>
  </si>
  <si>
    <t>勤務形態</t>
    <rPh sb="0" eb="2">
      <t>キンム</t>
    </rPh>
    <rPh sb="2" eb="4">
      <t>ケイタイ</t>
    </rPh>
    <phoneticPr fontId="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</si>
  <si>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
  </si>
  <si>
    <t>B</t>
  </si>
  <si>
    <t>C</t>
  </si>
  <si>
    <t>常勤の従業者の人数</t>
    <rPh sb="0" eb="2">
      <t>ジョウキン</t>
    </rPh>
    <rPh sb="3" eb="6">
      <t>ジュウギョウシャ</t>
    </rPh>
    <rPh sb="7" eb="9">
      <t>ニンズウ</t>
    </rPh>
    <phoneticPr fontId="5"/>
  </si>
  <si>
    <t>D</t>
  </si>
  <si>
    <t>令和</t>
    <rPh sb="0" eb="2">
      <t>レイワ</t>
    </rPh>
    <phoneticPr fontId="5"/>
  </si>
  <si>
    <t>当月合計</t>
    <rPh sb="0" eb="2">
      <t>トウゲツ</t>
    </rPh>
    <rPh sb="2" eb="4">
      <t>ゴウケイ</t>
    </rPh>
    <phoneticPr fontId="5"/>
  </si>
  <si>
    <t>週平均</t>
    <rPh sb="0" eb="3">
      <t>シュウヘイキン</t>
    </rPh>
    <phoneticPr fontId="5"/>
  </si>
  <si>
    <t>w</t>
  </si>
  <si>
    <t>常勤の従業者が</t>
    <rPh sb="0" eb="2">
      <t>ジョウキン</t>
    </rPh>
    <rPh sb="3" eb="6">
      <t>ジュウギョウシャ</t>
    </rPh>
    <phoneticPr fontId="5"/>
  </si>
  <si>
    <t>機能訓練指導員、介護職員</t>
    <rPh sb="0" eb="2">
      <t>キノウ</t>
    </rPh>
    <rPh sb="2" eb="4">
      <t>クンレン</t>
    </rPh>
    <rPh sb="4" eb="7">
      <t>シドウイン</t>
    </rPh>
    <rPh sb="8" eb="10">
      <t>カイゴ</t>
    </rPh>
    <rPh sb="10" eb="12">
      <t>ショクイン</t>
    </rPh>
    <phoneticPr fontId="5"/>
  </si>
  <si>
    <t>＋</t>
  </si>
  <si>
    <t>(</t>
  </si>
  <si>
    <t>2週目</t>
    <rPh sb="1" eb="2">
      <t>シュウ</t>
    </rPh>
    <rPh sb="2" eb="3">
      <t>メ</t>
    </rPh>
    <phoneticPr fontId="5"/>
  </si>
  <si>
    <t>鳩山町長</t>
    <rPh sb="0" eb="2">
      <t>ハトヤマ</t>
    </rPh>
    <rPh sb="2" eb="4">
      <t>チョウチョウ</t>
    </rPh>
    <phoneticPr fontId="10"/>
  </si>
  <si>
    <t>常勤換算方法による人数</t>
    <rPh sb="0" eb="2">
      <t>ジョウキン</t>
    </rPh>
    <rPh sb="2" eb="4">
      <t>カンサン</t>
    </rPh>
    <rPh sb="4" eb="6">
      <t>ホウホウ</t>
    </rPh>
    <rPh sb="9" eb="11">
      <t>ニンズウ</t>
    </rPh>
    <phoneticPr fontId="5"/>
  </si>
  <si>
    <t>　・「数式」タブ　⇒　「名前の定義」を選択</t>
    <rPh sb="3" eb="5">
      <t>スウシキ</t>
    </rPh>
    <rPh sb="12" eb="14">
      <t>ナマエ</t>
    </rPh>
    <rPh sb="15" eb="17">
      <t>テイギ</t>
    </rPh>
    <rPh sb="19" eb="21">
      <t>センタク</t>
    </rPh>
    <phoneticPr fontId="5"/>
  </si>
  <si>
    <t>常勤換算の対象時間数</t>
    <rPh sb="0" eb="2">
      <t>ジョウキン</t>
    </rPh>
    <rPh sb="2" eb="4">
      <t>カンサン</t>
    </rPh>
    <rPh sb="5" eb="7">
      <t>タイショウ</t>
    </rPh>
    <rPh sb="7" eb="9">
      <t>ジカン</t>
    </rPh>
    <rPh sb="9" eb="10">
      <t>スウ</t>
    </rPh>
    <phoneticPr fontId="5"/>
  </si>
  <si>
    <t>週</t>
  </si>
  <si>
    <t>常勤換算後の人数</t>
    <rPh sb="0" eb="2">
      <t>ジョウキン</t>
    </rPh>
    <rPh sb="2" eb="4">
      <t>カンサン</t>
    </rPh>
    <rPh sb="4" eb="5">
      <t>ゴ</t>
    </rPh>
    <rPh sb="6" eb="8">
      <t>ニンズウ</t>
    </rPh>
    <phoneticPr fontId="5"/>
  </si>
  <si>
    <t>（小数点第2位以下切り捨て）</t>
    <rPh sb="1" eb="4">
      <t>ショウスウテン</t>
    </rPh>
    <rPh sb="4" eb="5">
      <t>ダイ</t>
    </rPh>
    <rPh sb="6" eb="7">
      <t>イ</t>
    </rPh>
    <rPh sb="7" eb="9">
      <t>イカ</t>
    </rPh>
    <rPh sb="9" eb="10">
      <t>キ</t>
    </rPh>
    <rPh sb="11" eb="12">
      <t>ス</t>
    </rPh>
    <phoneticPr fontId="5"/>
  </si>
  <si>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
  </si>
  <si>
    <t>（勤務形態の記号）</t>
    <rPh sb="1" eb="3">
      <t>キンム</t>
    </rPh>
    <rPh sb="3" eb="5">
      <t>ケイタイ</t>
    </rPh>
    <rPh sb="6" eb="8">
      <t>キゴウ</t>
    </rPh>
    <phoneticPr fontId="5"/>
  </si>
  <si>
    <t>記号</t>
    <rPh sb="0" eb="2">
      <t>キゴウ</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</si>
  <si>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
  </si>
  <si>
    <t>サービス種別</t>
    <rPh sb="4" eb="6">
      <t>シュベツ</t>
    </rPh>
    <phoneticPr fontId="5"/>
  </si>
  <si>
    <t>事業所名</t>
    <rPh sb="0" eb="3">
      <t>ジギョウショ</t>
    </rPh>
    <rPh sb="3" eb="4">
      <t>メイ</t>
    </rPh>
    <phoneticPr fontId="5"/>
  </si>
  <si>
    <t>4週目</t>
    <rPh sb="1" eb="2">
      <t>シュウ</t>
    </rPh>
    <rPh sb="2" eb="3">
      <t>メ</t>
    </rPh>
    <phoneticPr fontId="5"/>
  </si>
  <si>
    <t>区分</t>
    <rPh sb="0" eb="2">
      <t>クブン</t>
    </rPh>
    <phoneticPr fontId="5"/>
  </si>
  <si>
    <t>従業者の勤務の体制及び勤務形態一覧表　</t>
  </si>
  <si>
    <t>非常勤で兼務</t>
    <rPh sb="0" eb="3">
      <t>ヒジョウキン</t>
    </rPh>
    <rPh sb="4" eb="6">
      <t>ケンム</t>
    </rPh>
    <phoneticPr fontId="5"/>
  </si>
  <si>
    <t>5週目</t>
    <rPh sb="1" eb="2">
      <t>シュウ</t>
    </rPh>
    <rPh sb="2" eb="3">
      <t>メ</t>
    </rPh>
    <phoneticPr fontId="5"/>
  </si>
  <si>
    <t>　(1) 「４週」・「暦月」のいずれかを選択してください。</t>
    <rPh sb="7" eb="8">
      <t>シュウ</t>
    </rPh>
    <rPh sb="11" eb="12">
      <t>レキ</t>
    </rPh>
    <rPh sb="12" eb="13">
      <t>ツキ</t>
    </rPh>
    <rPh sb="20" eb="22">
      <t>センタク</t>
    </rPh>
    <phoneticPr fontId="5"/>
  </si>
  <si>
    <t>介護予防訪問介護相当サービス</t>
    <rPh sb="0" eb="2">
      <t>カイゴ</t>
    </rPh>
    <rPh sb="2" eb="4">
      <t>ヨボウ</t>
    </rPh>
    <rPh sb="4" eb="6">
      <t>ホウモン</t>
    </rPh>
    <rPh sb="6" eb="8">
      <t>カイゴ</t>
    </rPh>
    <rPh sb="8" eb="10">
      <t>ソウトウ</t>
    </rPh>
    <phoneticPr fontId="5"/>
  </si>
  <si>
    <t>当月の日数</t>
    <rPh sb="0" eb="2">
      <t>トウゲツ</t>
    </rPh>
    <rPh sb="3" eb="5">
      <t>ニッスウ</t>
    </rPh>
    <phoneticPr fontId="5"/>
  </si>
  <si>
    <t>(1)</t>
  </si>
  <si>
    <t>f</t>
  </si>
  <si>
    <t>(2)</t>
  </si>
  <si>
    <t>(15) サービス提供時間内の勤務延時間数（介護職員）</t>
    <rPh sb="9" eb="11">
      <t>テイキョウ</t>
    </rPh>
    <rPh sb="11" eb="13">
      <t>ジカン</t>
    </rPh>
    <rPh sb="13" eb="14">
      <t>ナイ</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</si>
  <si>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0"/>
  </si>
  <si>
    <t>４週</t>
  </si>
  <si>
    <t>予定</t>
  </si>
  <si>
    <t>時間/月</t>
    <rPh sb="0" eb="2">
      <t>ジカン</t>
    </rPh>
    <rPh sb="3" eb="4">
      <t>ツキ</t>
    </rPh>
    <phoneticPr fontId="5"/>
  </si>
  <si>
    <t>日</t>
    <rPh sb="0" eb="1">
      <t>ニチ</t>
    </rPh>
    <phoneticPr fontId="5"/>
  </si>
  <si>
    <t>看護職員、機能訓練指導員</t>
    <rPh sb="0" eb="2">
      <t>カンゴ</t>
    </rPh>
    <rPh sb="2" eb="4">
      <t>ショクイン</t>
    </rPh>
    <rPh sb="5" eb="7">
      <t>キノウ</t>
    </rPh>
    <rPh sb="7" eb="9">
      <t>クンレン</t>
    </rPh>
    <rPh sb="9" eb="12">
      <t>シドウイン</t>
    </rPh>
    <phoneticPr fontId="5"/>
  </si>
  <si>
    <r>
      <t>設備</t>
    </r>
    <r>
      <rPr>
        <b/>
        <sz val="12"/>
        <color auto="1"/>
        <rFont val="UD デジタル 教科書体 N-R"/>
      </rPr>
      <t>等一覧表</t>
    </r>
  </si>
  <si>
    <t>はり師</t>
    <rPh sb="2" eb="3">
      <t>シ</t>
    </rPh>
    <phoneticPr fontId="5"/>
  </si>
  <si>
    <t>管理者</t>
    <rPh sb="0" eb="3">
      <t>カンリシャ</t>
    </rPh>
    <phoneticPr fontId="5"/>
  </si>
  <si>
    <t>訪問介護員</t>
    <rPh sb="0" eb="2">
      <t>ホウモン</t>
    </rPh>
    <rPh sb="2" eb="5">
      <t>カイゴイン</t>
    </rPh>
    <phoneticPr fontId="5"/>
  </si>
  <si>
    <t>サービス提供責任者</t>
    <rPh sb="4" eb="6">
      <t>テイキョウ</t>
    </rPh>
    <rPh sb="6" eb="9">
      <t>セキニンシャ</t>
    </rPh>
    <phoneticPr fontId="5"/>
  </si>
  <si>
    <t>便所</t>
    <rPh sb="0" eb="2">
      <t>ベンジョ</t>
    </rPh>
    <phoneticPr fontId="10"/>
  </si>
  <si>
    <t>ー</t>
  </si>
  <si>
    <t>実務者研修修了者</t>
    <rPh sb="5" eb="7">
      <t>シュウリョウ</t>
    </rPh>
    <phoneticPr fontId="5"/>
  </si>
  <si>
    <t>介護職員初任者研修修了者</t>
    <rPh sb="0" eb="2">
      <t>カイゴ</t>
    </rPh>
    <rPh sb="2" eb="4">
      <t>ショクイン</t>
    </rPh>
    <rPh sb="4" eb="7">
      <t>ショニンシャ</t>
    </rPh>
    <rPh sb="7" eb="9">
      <t>ケンシュウ</t>
    </rPh>
    <rPh sb="9" eb="12">
      <t>シュウリョウシャ</t>
    </rPh>
    <phoneticPr fontId="5"/>
  </si>
  <si>
    <t>○○　○○</t>
  </si>
  <si>
    <t>≪提出不要≫</t>
    <rPh sb="1" eb="3">
      <t>テイシュツ</t>
    </rPh>
    <rPh sb="3" eb="5">
      <t>フヨウ</t>
    </rPh>
    <phoneticPr fontId="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</si>
  <si>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</si>
  <si>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</si>
  <si>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
  </si>
  <si>
    <t>（</t>
  </si>
  <si>
    <t>申請するサービス種類</t>
  </si>
  <si>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5"/>
  </si>
  <si>
    <t>下記の記入方法に従って、入力してください。</t>
    <rPh sb="0" eb="2">
      <t>カキ</t>
    </rPh>
    <rPh sb="3" eb="5">
      <t>キニュウ</t>
    </rPh>
    <rPh sb="5" eb="7">
      <t>ホウホウ</t>
    </rPh>
    <rPh sb="8" eb="9">
      <t>シタガ</t>
    </rPh>
    <rPh sb="12" eb="14">
      <t>ニュウリョク</t>
    </rPh>
    <phoneticPr fontId="5"/>
  </si>
  <si>
    <t xml:space="preserve"> 　　 記入の順序は、職種ごとにまとめてください。</t>
    <rPh sb="4" eb="6">
      <t>キニュウ</t>
    </rPh>
    <rPh sb="7" eb="9">
      <t>ジュンジョ</t>
    </rPh>
    <rPh sb="11" eb="13">
      <t>ショクシュ</t>
    </rPh>
    <phoneticPr fontId="5"/>
  </si>
  <si>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0"/>
  </si>
  <si>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</si>
  <si>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
  </si>
  <si>
    <t>　(7) 従業者の氏名を記入してください。</t>
    <rPh sb="5" eb="8">
      <t>ジュウギョウシャ</t>
    </rPh>
    <rPh sb="9" eb="11">
      <t>シメイ</t>
    </rPh>
    <rPh sb="12" eb="14">
      <t>キニュウ</t>
    </rPh>
    <phoneticPr fontId="5"/>
  </si>
  <si>
    <t>生活相談員</t>
    <rPh sb="0" eb="2">
      <t>セイカツ</t>
    </rPh>
    <rPh sb="2" eb="5">
      <t>ソウダンイン</t>
    </rPh>
    <phoneticPr fontId="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</si>
  <si>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
  </si>
  <si>
    <t>記</t>
    <rPh sb="0" eb="1">
      <t>キ</t>
    </rPh>
    <phoneticPr fontId="10"/>
  </si>
  <si>
    <t>　　  ※ 指定基準の確認に際しては、４週分の入力で差し支えありません。</t>
  </si>
  <si>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</si>
  <si>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</si>
  <si>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
  </si>
  <si>
    <t>r</t>
  </si>
  <si>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</si>
  <si>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</si>
  <si>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5"/>
  </si>
  <si>
    <t>　12行目・・・「職種」</t>
    <rPh sb="3" eb="5">
      <t>ギョウメ</t>
    </rPh>
    <rPh sb="9" eb="11">
      <t>ショクシュ</t>
    </rPh>
    <phoneticPr fontId="5"/>
  </si>
  <si>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5"/>
  </si>
  <si>
    <t>s</t>
  </si>
  <si>
    <t>　　　　○ 常勤換算方法とは、非常勤の従業者について「事業所の従業者の勤務延時間数を当該事業所において常勤の従業者が勤務すべき時間数で除することにより、</t>
  </si>
  <si>
    <r>
      <t>　　　　　したがって、勤務形態「</t>
    </r>
    <r>
      <rPr>
        <sz val="11"/>
        <color rgb="FF000000"/>
        <rFont val="UD デジタル 教科書体 N-R"/>
      </rPr>
      <t>A：常勤で専従」及び「B：常勤で兼務」については、実態に応じて「常勤換算の対象時間数」及び「常勤換算方法対象外の常勤の従業者の人数」を確認し、</t>
    </r>
  </si>
  <si>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
  </si>
  <si>
    <t>　　　　　手入力すること。</t>
  </si>
  <si>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</si>
  <si>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
  </si>
  <si>
    <t>実務者研修修了者</t>
    <rPh sb="0" eb="3">
      <t>ジツムシャ</t>
    </rPh>
    <rPh sb="3" eb="5">
      <t>ケンシュウ</t>
    </rPh>
    <rPh sb="5" eb="8">
      <t>シュウリョウシャ</t>
    </rPh>
    <phoneticPr fontId="5"/>
  </si>
  <si>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5"/>
  </si>
  <si>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5"/>
  </si>
  <si>
    <t>（注）常勤・非常勤の区分について</t>
    <rPh sb="1" eb="2">
      <t>チュウ</t>
    </rPh>
    <rPh sb="3" eb="5">
      <t>ジョウキン</t>
    </rPh>
    <rPh sb="6" eb="9">
      <t>ヒジョウキン</t>
    </rPh>
    <rPh sb="10" eb="12">
      <t>クブン</t>
    </rPh>
    <phoneticPr fontId="5"/>
  </si>
  <si>
    <r>
      <t>　　　当該事業所における勤務時間が、当該事業所において定められている常勤の従業者が勤務すべき時間数に達していることをいいます。</t>
    </r>
    <r>
      <rPr>
        <u/>
        <sz val="12"/>
        <color auto="1"/>
        <rFont val="UD デジタル 教科書体 N-R"/>
      </rPr>
      <t>雇用の形態は考慮しません</t>
    </r>
    <r>
      <rPr>
        <sz val="12"/>
        <color auto="1"/>
        <rFont val="UD デジタル 教科書体 N-R"/>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</si>
  <si>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
  </si>
  <si>
    <t>訪問介護員</t>
    <rPh sb="0" eb="2">
      <t>ホウモン</t>
    </rPh>
    <rPh sb="2" eb="4">
      <t>カイゴ</t>
    </rPh>
    <rPh sb="4" eb="5">
      <t>イン</t>
    </rPh>
    <phoneticPr fontId="5"/>
  </si>
  <si>
    <t>(14) サービス提供時間内の勤務延時間数（生活相談員）</t>
    <rPh sb="9" eb="11">
      <t>テイキョウ</t>
    </rPh>
    <rPh sb="11" eb="13">
      <t>ジカン</t>
    </rPh>
    <rPh sb="13" eb="14">
      <t>ナイ</t>
    </rPh>
    <phoneticPr fontId="5"/>
  </si>
  <si>
    <t>２．職種名・資格名称</t>
    <rPh sb="2" eb="4">
      <t>ショクシュ</t>
    </rPh>
    <rPh sb="4" eb="5">
      <t>メイ</t>
    </rPh>
    <rPh sb="6" eb="8">
      <t>シカク</t>
    </rPh>
    <rPh sb="8" eb="10">
      <t>メイショウ</t>
    </rPh>
    <phoneticPr fontId="5"/>
  </si>
  <si>
    <t>資格</t>
    <rPh sb="0" eb="2">
      <t>シカク</t>
    </rPh>
    <phoneticPr fontId="5"/>
  </si>
  <si>
    <t>旧ホームヘルパー1級課程修了者</t>
    <rPh sb="0" eb="1">
      <t>キュウ</t>
    </rPh>
    <rPh sb="9" eb="10">
      <t>キュウ</t>
    </rPh>
    <rPh sb="10" eb="12">
      <t>カテイ</t>
    </rPh>
    <rPh sb="12" eb="15">
      <t>シュウリョウシャ</t>
    </rPh>
    <phoneticPr fontId="5"/>
  </si>
  <si>
    <t>サービス種別名</t>
    <rPh sb="4" eb="6">
      <t>シュベツ</t>
    </rPh>
    <rPh sb="6" eb="7">
      <t>メイ</t>
    </rPh>
    <phoneticPr fontId="5"/>
  </si>
  <si>
    <t>【自治体の皆様へ】</t>
    <rPh sb="1" eb="4">
      <t>ジチタイ</t>
    </rPh>
    <rPh sb="5" eb="7">
      <t>ミナサマ</t>
    </rPh>
    <phoneticPr fontId="5"/>
  </si>
  <si>
    <t>※ INDIRECT関数使用のため、以下のとおりセルに「名前の定義」をしています。</t>
    <rPh sb="10" eb="12">
      <t>カンスウ</t>
    </rPh>
    <rPh sb="12" eb="14">
      <t>シヨウ</t>
    </rPh>
    <rPh sb="18" eb="20">
      <t>イカ</t>
    </rPh>
    <rPh sb="28" eb="30">
      <t>ナマエ</t>
    </rPh>
    <rPh sb="31" eb="33">
      <t>テイギ</t>
    </rPh>
    <phoneticPr fontId="5"/>
  </si>
  <si>
    <t>　C列・・・「管理者」</t>
    <rPh sb="2" eb="3">
      <t>レツ</t>
    </rPh>
    <rPh sb="7" eb="10">
      <t>カンリシャ</t>
    </rPh>
    <phoneticPr fontId="5"/>
  </si>
  <si>
    <t>　行が足りない場合は、適宜追加してください。</t>
    <rPh sb="1" eb="2">
      <t>ギョウ</t>
    </rPh>
    <rPh sb="3" eb="4">
      <t>タ</t>
    </rPh>
    <rPh sb="7" eb="9">
      <t>バアイ</t>
    </rPh>
    <rPh sb="11" eb="13">
      <t>テキギ</t>
    </rPh>
    <rPh sb="13" eb="15">
      <t>ツイカ</t>
    </rPh>
    <phoneticPr fontId="5"/>
  </si>
  <si>
    <t>　・「名前」に職種名を入力</t>
    <rPh sb="3" eb="5">
      <t>ナマエ</t>
    </rPh>
    <rPh sb="7" eb="9">
      <t>ショクシュ</t>
    </rPh>
    <rPh sb="9" eb="10">
      <t>メイ</t>
    </rPh>
    <rPh sb="11" eb="13">
      <t>ニュウリョク</t>
    </rPh>
    <phoneticPr fontId="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</si>
  <si>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
  </si>
  <si>
    <t>(6) 
職種</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</si>
  <si>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
  </si>
  <si>
    <t>設備基準上適合すべき項目</t>
    <rPh sb="0" eb="2">
      <t>セツビ</t>
    </rPh>
    <rPh sb="2" eb="4">
      <t>キジュン</t>
    </rPh>
    <rPh sb="4" eb="5">
      <t>ジョウ</t>
    </rPh>
    <rPh sb="5" eb="7">
      <t>テキゴウ</t>
    </rPh>
    <rPh sb="10" eb="12">
      <t>コウモク</t>
    </rPh>
    <phoneticPr fontId="10"/>
  </si>
  <si>
    <t>うち、休憩時間</t>
    <rPh sb="3" eb="5">
      <t>キュウケイ</t>
    </rPh>
    <rPh sb="5" eb="7">
      <t>ジカン</t>
    </rPh>
    <phoneticPr fontId="5"/>
  </si>
  <si>
    <t>看護師</t>
  </si>
  <si>
    <t>生活援助従事者研修修了者</t>
    <rPh sb="0" eb="2">
      <t>セイカツ</t>
    </rPh>
    <rPh sb="2" eb="4">
      <t>エンジョ</t>
    </rPh>
    <rPh sb="4" eb="7">
      <t>ジュウジシャ</t>
    </rPh>
    <rPh sb="7" eb="9">
      <t>ケンシュウ</t>
    </rPh>
    <rPh sb="9" eb="12">
      <t>シュウリョウシャ</t>
    </rPh>
    <phoneticPr fontId="5"/>
  </si>
  <si>
    <t>言語聴覚士</t>
    <rPh sb="0" eb="2">
      <t>ゲンゴ</t>
    </rPh>
    <rPh sb="2" eb="5">
      <t>チョウカクシ</t>
    </rPh>
    <phoneticPr fontId="5"/>
  </si>
  <si>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5"/>
  </si>
  <si>
    <t>２  円滑かつ迅速に苦情処理を行うための処理体制・手順</t>
  </si>
  <si>
    <t>（参考）
(19) 1日の職種別人員内訳</t>
    <rPh sb="1" eb="3">
      <t>サンコウ</t>
    </rPh>
    <rPh sb="11" eb="12">
      <t>ニチ</t>
    </rPh>
    <rPh sb="13" eb="16">
      <t>ショクシュベツ</t>
    </rPh>
    <rPh sb="16" eb="17">
      <t>ニン</t>
    </rPh>
    <rPh sb="17" eb="18">
      <t>イン</t>
    </rPh>
    <rPh sb="18" eb="19">
      <t>ウチ</t>
    </rPh>
    <rPh sb="19" eb="20">
      <t>ヤク</t>
    </rPh>
    <phoneticPr fontId="5"/>
  </si>
  <si>
    <t>(7)
勤務
形態</t>
  </si>
  <si>
    <t>(16) 利用者数　　　</t>
  </si>
  <si>
    <t>(18) 確保すべき介護職員の勤務時間数　　　</t>
    <rPh sb="5" eb="7">
      <t>カクホ</t>
    </rPh>
    <rPh sb="10" eb="12">
      <t>カイゴ</t>
    </rPh>
    <rPh sb="12" eb="14">
      <t>ショクイン</t>
    </rPh>
    <rPh sb="15" eb="17">
      <t>キンム</t>
    </rPh>
    <rPh sb="17" eb="20">
      <t>ジカンスウ</t>
    </rPh>
    <phoneticPr fontId="5"/>
  </si>
  <si>
    <t>介護職員</t>
    <rPh sb="0" eb="2">
      <t>カイゴ</t>
    </rPh>
    <rPh sb="2" eb="4">
      <t>ショクイン</t>
    </rPh>
    <phoneticPr fontId="5"/>
  </si>
  <si>
    <t>機能訓練指導員</t>
    <rPh sb="0" eb="2">
      <t>キノウ</t>
    </rPh>
    <rPh sb="2" eb="4">
      <t>クンレン</t>
    </rPh>
    <rPh sb="4" eb="7">
      <t>シドウイン</t>
    </rPh>
    <phoneticPr fontId="5"/>
  </si>
  <si>
    <t>サービス提供時間内
の勤務時間数</t>
    <rPh sb="4" eb="6">
      <t>テイキョウ</t>
    </rPh>
    <rPh sb="6" eb="9">
      <t>ジカンナイ</t>
    </rPh>
    <rPh sb="11" eb="13">
      <t>キンム</t>
    </rPh>
    <rPh sb="13" eb="15">
      <t>ジカン</t>
    </rPh>
    <rPh sb="15" eb="16">
      <t>スウ</t>
    </rPh>
    <phoneticPr fontId="5"/>
  </si>
  <si>
    <t>始業時刻</t>
    <rPh sb="0" eb="2">
      <t>シギョウ</t>
    </rPh>
    <rPh sb="2" eb="4">
      <t>ジコク</t>
    </rPh>
    <phoneticPr fontId="5"/>
  </si>
  <si>
    <t>　30㎡</t>
  </si>
  <si>
    <t>(10)</t>
  </si>
  <si>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0"/>
  </si>
  <si>
    <t>介護予防通所介護相当サービス</t>
    <rPh sb="0" eb="2">
      <t>カイゴ</t>
    </rPh>
    <rPh sb="2" eb="4">
      <t>ヨボウ</t>
    </rPh>
    <rPh sb="4" eb="6">
      <t>ツウショ</t>
    </rPh>
    <rPh sb="6" eb="8">
      <t>カイゴ</t>
    </rPh>
    <rPh sb="8" eb="10">
      <t>ソウトウ</t>
    </rPh>
    <phoneticPr fontId="5"/>
  </si>
  <si>
    <t xml:space="preserve">(5) 当該サービス提供単位のサービス提供時間 </t>
    <rPh sb="4" eb="6">
      <t>トウガイ</t>
    </rPh>
    <rPh sb="10" eb="12">
      <t>テイキョウ</t>
    </rPh>
    <rPh sb="12" eb="14">
      <t>タンイ</t>
    </rPh>
    <rPh sb="19" eb="21">
      <t>テイキョウ</t>
    </rPh>
    <rPh sb="21" eb="23">
      <t>ジカン</t>
    </rPh>
    <phoneticPr fontId="5"/>
  </si>
  <si>
    <t>(4) 事業所全体のサービス提供単位数</t>
  </si>
  <si>
    <t>p</t>
  </si>
  <si>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</si>
  <si>
    <t>(12)
週平均
勤務時間
数</t>
  </si>
  <si>
    <t>（計</t>
    <rPh sb="1" eb="2">
      <t>ケイ</t>
    </rPh>
    <phoneticPr fontId="5"/>
  </si>
  <si>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0"/>
  </si>
  <si>
    <t>看護職員、介護職員</t>
    <rPh sb="0" eb="2">
      <t>カンゴ</t>
    </rPh>
    <rPh sb="2" eb="4">
      <t>ショクイン</t>
    </rPh>
    <rPh sb="5" eb="7">
      <t>カイゴ</t>
    </rPh>
    <rPh sb="7" eb="9">
      <t>ショクイン</t>
    </rPh>
    <phoneticPr fontId="5"/>
  </si>
  <si>
    <t>単位</t>
    <rPh sb="0" eb="2">
      <t>タンイ</t>
    </rPh>
    <phoneticPr fontId="5"/>
  </si>
  <si>
    <t>時間）</t>
    <rPh sb="0" eb="2">
      <t>ジカン</t>
    </rPh>
    <phoneticPr fontId="5"/>
  </si>
  <si>
    <t>社会福祉士</t>
    <rPh sb="0" eb="2">
      <t>シャカイ</t>
    </rPh>
    <rPh sb="2" eb="5">
      <t>フクシシ</t>
    </rPh>
    <phoneticPr fontId="47"/>
  </si>
  <si>
    <t>社会福祉主事任用資格</t>
  </si>
  <si>
    <t>a</t>
  </si>
  <si>
    <t>○○デイサービス</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</si>
  <si>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
  </si>
  <si>
    <t>≪要 提出≫</t>
    <rPh sb="1" eb="2">
      <t>ヨウ</t>
    </rPh>
    <rPh sb="3" eb="5">
      <t>テイシュツ</t>
    </rPh>
    <phoneticPr fontId="5"/>
  </si>
  <si>
    <t>b</t>
  </si>
  <si>
    <t>d</t>
  </si>
  <si>
    <t>g</t>
  </si>
  <si>
    <t>i</t>
  </si>
  <si>
    <t>k</t>
  </si>
  <si>
    <t>　D列・・・「生活相談員」</t>
    <rPh sb="2" eb="3">
      <t>レツ</t>
    </rPh>
    <rPh sb="7" eb="9">
      <t>セイカツ</t>
    </rPh>
    <rPh sb="9" eb="12">
      <t>ソウダンイン</t>
    </rPh>
    <phoneticPr fontId="5"/>
  </si>
  <si>
    <t>ロ</t>
  </si>
  <si>
    <t>l</t>
  </si>
  <si>
    <t>q</t>
  </si>
  <si>
    <t xml:space="preserve"> （参考）</t>
    <rPh sb="2" eb="4">
      <t>サンコウ</t>
    </rPh>
    <phoneticPr fontId="5"/>
  </si>
  <si>
    <t>u</t>
  </si>
  <si>
    <t>・職種ごとの勤務時間を「○：○○～○：○○」と表記することが困難な場合は、No21～30を活用し、勤務時間数のみを入力してください。</t>
    <rPh sb="45" eb="47">
      <t>カツヨウ</t>
    </rPh>
    <phoneticPr fontId="5"/>
  </si>
  <si>
    <t>v</t>
  </si>
  <si>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</si>
  <si>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
  </si>
  <si>
    <t>休憩時間1時間は「1:00」、休憩時間45分は「00:45」と入力してください。</t>
  </si>
  <si>
    <t>勤務時間</t>
    <rPh sb="0" eb="2">
      <t>キンム</t>
    </rPh>
    <rPh sb="2" eb="4">
      <t>ジカン</t>
    </rPh>
    <phoneticPr fontId="5"/>
  </si>
  <si>
    <t>終了時刻</t>
    <rPh sb="0" eb="2">
      <t>シュウリョウ</t>
    </rPh>
    <rPh sb="2" eb="4">
      <t>ジコク</t>
    </rPh>
    <phoneticPr fontId="5"/>
  </si>
  <si>
    <t>サービス提供時間内の勤務時間</t>
    <rPh sb="4" eb="6">
      <t>テイキョウ</t>
    </rPh>
    <rPh sb="6" eb="8">
      <t>ジカン</t>
    </rPh>
    <rPh sb="8" eb="9">
      <t>ナイ</t>
    </rPh>
    <rPh sb="10" eb="12">
      <t>キンム</t>
    </rPh>
    <rPh sb="12" eb="14">
      <t>ジカン</t>
    </rPh>
    <phoneticPr fontId="5"/>
  </si>
  <si>
    <t>自由記載欄</t>
    <rPh sb="0" eb="2">
      <t>ジユウ</t>
    </rPh>
    <rPh sb="2" eb="4">
      <t>キサイ</t>
    </rPh>
    <rPh sb="4" eb="5">
      <t>ラン</t>
    </rPh>
    <phoneticPr fontId="5"/>
  </si>
  <si>
    <t>休日</t>
    <rPh sb="0" eb="2">
      <t>キュウジツ</t>
    </rPh>
    <phoneticPr fontId="5"/>
  </si>
  <si>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10"/>
  </si>
  <si>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0"/>
  </si>
  <si>
    <t>備考　1</t>
    <rPh sb="0" eb="2">
      <t>ビコウ</t>
    </rPh>
    <phoneticPr fontId="10"/>
  </si>
  <si>
    <r>
      <t xml:space="preserve">       ※選択した資格及び研修に関して、</t>
    </r>
    <r>
      <rPr>
        <b/>
        <u/>
        <sz val="12"/>
        <color auto="1"/>
        <rFont val="UD デジタル 教科書体 N-R"/>
      </rPr>
      <t>必要に応じて、資格証又は研修修了証等の写しを添付資料として提出</t>
    </r>
    <r>
      <rPr>
        <b/>
        <sz val="12"/>
        <color auto="1"/>
        <rFont val="UD デジタル 教科書体 N-R"/>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
  </si>
  <si>
    <t>　(9) 従業者の氏名を記入してください。</t>
    <rPh sb="5" eb="8">
      <t>ジュウギョウシャ</t>
    </rPh>
    <rPh sb="9" eb="11">
      <t>シメイ</t>
    </rPh>
    <rPh sb="12" eb="14">
      <t>キニュウ</t>
    </rPh>
    <phoneticPr fontId="5"/>
  </si>
  <si>
    <t>　　　 その他、特記事項欄としてもご活用ください。</t>
    <rPh sb="6" eb="7">
      <t>タ</t>
    </rPh>
    <rPh sb="8" eb="10">
      <t>トッキ</t>
    </rPh>
    <rPh sb="10" eb="12">
      <t>ジコウ</t>
    </rPh>
    <rPh sb="12" eb="13">
      <t>ラン</t>
    </rPh>
    <rPh sb="18" eb="20">
      <t>カツヨウ</t>
    </rPh>
    <phoneticPr fontId="5"/>
  </si>
  <si>
    <t>　各室の用途及び面積を記載してください。</t>
  </si>
  <si>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5"/>
  </si>
  <si>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5"/>
  </si>
  <si>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5"/>
  </si>
  <si>
    <t>下記の記入方法に従って、入力してください。</t>
  </si>
  <si>
    <t>理学療法士</t>
    <rPh sb="0" eb="2">
      <t>リガク</t>
    </rPh>
    <rPh sb="2" eb="5">
      <t>リョウホウシ</t>
    </rPh>
    <phoneticPr fontId="5"/>
  </si>
  <si>
    <t>作業療法士</t>
    <rPh sb="0" eb="2">
      <t>サギョウ</t>
    </rPh>
    <rPh sb="2" eb="5">
      <t>リョウホウシ</t>
    </rPh>
    <phoneticPr fontId="5"/>
  </si>
  <si>
    <t>柔道整復師</t>
    <rPh sb="0" eb="2">
      <t>ジュウドウ</t>
    </rPh>
    <rPh sb="2" eb="5">
      <t>セイフクシ</t>
    </rPh>
    <phoneticPr fontId="5"/>
  </si>
  <si>
    <t>あん摩マッサージ指圧師</t>
    <rPh sb="2" eb="3">
      <t>マ</t>
    </rPh>
    <rPh sb="8" eb="11">
      <t>シアツシ</t>
    </rPh>
    <phoneticPr fontId="5"/>
  </si>
  <si>
    <t>（標準様式２）</t>
    <rPh sb="1" eb="3">
      <t>ヒョウジュン</t>
    </rPh>
    <rPh sb="3" eb="5">
      <t>ヨウシキ</t>
    </rPh>
    <phoneticPr fontId="10"/>
  </si>
  <si>
    <t>　　（食堂兼用）</t>
    <rPh sb="3" eb="5">
      <t>ショクドウ</t>
    </rPh>
    <rPh sb="5" eb="7">
      <t>ケンヨウ</t>
    </rPh>
    <phoneticPr fontId="10"/>
  </si>
  <si>
    <t>静養室</t>
    <rPh sb="0" eb="2">
      <t>セイヨウ</t>
    </rPh>
    <rPh sb="2" eb="3">
      <t>シツ</t>
    </rPh>
    <phoneticPr fontId="10"/>
  </si>
  <si>
    <t>倉庫</t>
    <rPh sb="0" eb="2">
      <t>ソウコ</t>
    </rPh>
    <phoneticPr fontId="10"/>
  </si>
  <si>
    <t>相談室</t>
    <rPh sb="0" eb="3">
      <t>ソウダンシツ</t>
    </rPh>
    <phoneticPr fontId="10"/>
  </si>
  <si>
    <t>浴室 70㎡</t>
    <rPh sb="0" eb="2">
      <t>ヨクシツ</t>
    </rPh>
    <phoneticPr fontId="10"/>
  </si>
  <si>
    <t>展示コーナー</t>
    <rPh sb="0" eb="2">
      <t>テンジ</t>
    </rPh>
    <phoneticPr fontId="10"/>
  </si>
  <si>
    <t>玄関ホール</t>
    <rPh sb="0" eb="2">
      <t>ゲンカン</t>
    </rPh>
    <phoneticPr fontId="10"/>
  </si>
  <si>
    <t>（標準様式３）</t>
    <rPh sb="1" eb="3">
      <t>ヒョウジュン</t>
    </rPh>
    <phoneticPr fontId="10"/>
  </si>
  <si>
    <t>チェック欄</t>
    <rPh sb="4" eb="5">
      <t>ラン</t>
    </rPh>
    <phoneticPr fontId="10"/>
  </si>
  <si>
    <t>設備の種類</t>
    <rPh sb="0" eb="2">
      <t>セツビ</t>
    </rPh>
    <rPh sb="3" eb="5">
      <t>シュルイ</t>
    </rPh>
    <phoneticPr fontId="10"/>
  </si>
  <si>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0"/>
  </si>
  <si>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UD デジタル 教科書体 N-R"/>
      </rPr>
      <t>及び「設備基準上適合すべき項目」については、予め指定権者が、サービス毎に確認すべき内容を本様式に記載し、申請者が「チェック欄」を記入して提出する形とすることを推奨します。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0"/>
  </si>
  <si>
    <t>（標準様式４）</t>
    <rPh sb="1" eb="3">
      <t>ヒョウジュン</t>
    </rPh>
    <phoneticPr fontId="10"/>
  </si>
  <si>
    <t>利用者からの苦情を処理するために講ずる措置の概要</t>
  </si>
  <si>
    <t>１  利用者からの相談又は苦情等に対応する常設の窓口（連絡先）、担当者の設置</t>
  </si>
  <si>
    <t>（標準様式５）</t>
    <rPh sb="1" eb="3">
      <t>ヒョウジュン</t>
    </rPh>
    <rPh sb="3" eb="5">
      <t>ヨウシキ</t>
    </rPh>
    <phoneticPr fontId="10"/>
  </si>
  <si>
    <t>誓　約　書</t>
  </si>
  <si>
    <t xml:space="preserve">申請者    </t>
  </si>
  <si>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</si>
  <si>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</si>
  <si>
    <t>ニ</t>
  </si>
  <si>
    <t>第一号事業（第一号生活支援事業を除く。）に係る基準として、次に掲げるいずれかに該当する基準</t>
  </si>
  <si>
    <t>第一号事業に係る基準として、当該第一号事業に係るサービスの内容等を勘案した基準（前号に掲げるものを除く。）</t>
  </si>
  <si>
    <t>（名称）</t>
    <rPh sb="1" eb="3">
      <t>メイショウ</t>
    </rPh>
    <phoneticPr fontId="10"/>
  </si>
  <si>
    <t>（代表者の職名・氏名）</t>
    <rPh sb="1" eb="4">
      <t>ダイヒョウシャ</t>
    </rPh>
    <rPh sb="5" eb="7">
      <t>ショクメイ</t>
    </rPh>
    <rPh sb="8" eb="10">
      <t>シメイ</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</si>
</sst>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yyyy&quot;年&quot;m&quot;月&quot;d&quot;日&quot;;@"/>
    <numFmt numFmtId="177" formatCode="0.00_ "/>
    <numFmt numFmtId="178" formatCode="h:mm;@"/>
    <numFmt numFmtId="179" formatCode="#,##0.##"/>
    <numFmt numFmtId="180" formatCode="0&quot;月&quot;"/>
    <numFmt numFmtId="181" formatCode="0.0"/>
    <numFmt numFmtId="182" formatCode="0.0&quot;人以上&quot;"/>
    <numFmt numFmtId="183" formatCode="#,##0.0#"/>
    <numFmt numFmtId="184" formatCode="#,##0.0;[Red]\-#,##0.0"/>
    <numFmt numFmtId="185" formatCode="#,##0.0&quot;人&quot;"/>
    <numFmt numFmtId="186" formatCode="#,##0&quot;人&quot;"/>
  </numFmts>
  <fonts count="48">
    <font>
      <sz val="11"/>
      <color theme="1"/>
      <name val="游ゴシック"/>
      <family val="3"/>
      <scheme val="minor"/>
    </font>
    <font>
      <u/>
      <sz val="10"/>
      <color theme="10"/>
      <name val="Times New Roman"/>
      <family val="1"/>
    </font>
    <font>
      <sz val="10"/>
      <color rgb="FF000000"/>
      <name val="Times New Roman"/>
      <family val="1"/>
    </font>
    <font>
      <sz val="12"/>
      <color auto="1"/>
      <name val="ＭＳ Ｐゴシック"/>
      <family val="3"/>
    </font>
    <font>
      <sz val="11"/>
      <color auto="1"/>
      <name val="ＭＳ Ｐゴシック"/>
      <family val="3"/>
    </font>
    <font>
      <sz val="6"/>
      <color auto="1"/>
      <name val="游ゴシック"/>
      <family val="3"/>
    </font>
    <font>
      <sz val="11"/>
      <color theme="1"/>
      <name val="UD デジタル 教科書体 N-R"/>
      <family val="1"/>
    </font>
    <font>
      <b/>
      <sz val="20"/>
      <color theme="1"/>
      <name val="UD デジタル 教科書体 N-R"/>
      <family val="1"/>
    </font>
    <font>
      <sz val="20"/>
      <color theme="1"/>
      <name val="UD デジタル 教科書体 N-R"/>
      <family val="1"/>
    </font>
    <font>
      <sz val="16"/>
      <color theme="1"/>
      <name val="UD デジタル 教科書体 N-R"/>
      <family val="1"/>
    </font>
    <font>
      <sz val="6"/>
      <color auto="1"/>
      <name val="ＭＳ Ｐゴシック"/>
      <family val="3"/>
    </font>
    <font>
      <sz val="10"/>
      <color theme="1"/>
      <name val="UD デジタル 教科書体 N-R"/>
      <family val="1"/>
    </font>
    <font>
      <sz val="9"/>
      <color theme="1"/>
      <name val="UD デジタル 教科書体 N-R"/>
      <family val="1"/>
    </font>
    <font>
      <sz val="14"/>
      <color theme="1"/>
      <name val="UD デジタル 教科書体 N-R"/>
    </font>
    <font>
      <sz val="10"/>
      <color auto="1"/>
      <name val="UD デジタル 教科書体 N-R"/>
      <family val="1"/>
    </font>
    <font>
      <b/>
      <sz val="10"/>
      <color theme="1"/>
      <name val="UD デジタル 教科書体 N-R"/>
    </font>
    <font>
      <sz val="8"/>
      <color theme="1"/>
      <name val="UD デジタル 教科書体 N-R"/>
      <family val="1"/>
    </font>
    <font>
      <strike/>
      <sz val="10"/>
      <color theme="1"/>
      <name val="UD デジタル 教科書体 N-R"/>
    </font>
    <font>
      <b/>
      <sz val="11"/>
      <color theme="1"/>
      <name val="UD デジタル 教科書体 N-R"/>
    </font>
    <font>
      <b/>
      <sz val="12"/>
      <color theme="1"/>
      <name val="UD デジタル 教科書体 N-R"/>
      <family val="1"/>
    </font>
    <font>
      <b/>
      <sz val="12"/>
      <color auto="1"/>
      <name val="UD デジタル 教科書体 N-R"/>
      <family val="1"/>
    </font>
    <font>
      <sz val="10.5"/>
      <color theme="1"/>
      <name val="UD デジタル 教科書体 N-R"/>
      <family val="1"/>
    </font>
    <font>
      <sz val="10.5"/>
      <color auto="1"/>
      <name val="UD デジタル 教科書体 N-R"/>
      <family val="1"/>
    </font>
    <font>
      <sz val="9"/>
      <color auto="1"/>
      <name val="UD デジタル 教科書体 N-R"/>
      <family val="1"/>
    </font>
    <font>
      <sz val="10"/>
      <color rgb="FF000000"/>
      <name val="UD デジタル 教科書体 N-R"/>
      <family val="1"/>
    </font>
    <font>
      <sz val="9.5"/>
      <color theme="1"/>
      <name val="UD デジタル 教科書体 N-R"/>
      <family val="1"/>
    </font>
    <font>
      <sz val="9.5"/>
      <color auto="1"/>
      <name val="UD デジタル 教科書体 N-R"/>
      <family val="1"/>
    </font>
    <font>
      <sz val="12"/>
      <color auto="1"/>
      <name val="UD デジタル 教科書体 N-R"/>
      <family val="1"/>
    </font>
    <font>
      <sz val="16"/>
      <color auto="1"/>
      <name val="UD デジタル 教科書体 N-R"/>
    </font>
    <font>
      <b/>
      <sz val="16"/>
      <color auto="1"/>
      <name val="UD デジタル 教科書体 N-R"/>
      <family val="1"/>
    </font>
    <font>
      <sz val="14"/>
      <color auto="1"/>
      <name val="UD デジタル 教科書体 N-R"/>
      <family val="1"/>
    </font>
    <font>
      <b/>
      <sz val="14"/>
      <color auto="1"/>
      <name val="UD デジタル 教科書体 N-R"/>
      <family val="1"/>
    </font>
    <font>
      <sz val="11"/>
      <color auto="1"/>
      <name val="UD デジタル 教科書体 N-R"/>
    </font>
    <font>
      <sz val="11"/>
      <color theme="1"/>
      <name val="游ゴシック"/>
      <family val="3"/>
      <scheme val="minor"/>
    </font>
    <font>
      <sz val="14"/>
      <color rgb="FFFF0000"/>
      <name val="UD デジタル 教科書体 N-R"/>
    </font>
    <font>
      <b/>
      <sz val="12"/>
      <color rgb="FFFF0000"/>
      <name val="UD デジタル 教科書体 N-R"/>
      <family val="1"/>
    </font>
    <font>
      <sz val="11"/>
      <color rgb="FF000000"/>
      <name val="UD デジタル 教科書体 N-R"/>
      <family val="1"/>
    </font>
    <font>
      <sz val="12"/>
      <color rgb="FFFFFF99"/>
      <name val="UD デジタル 教科書体 N-R"/>
    </font>
    <font>
      <sz val="6"/>
      <color auto="1"/>
      <name val="UD デジタル 教科書体 N-R"/>
      <family val="1"/>
    </font>
    <font>
      <b/>
      <sz val="16"/>
      <color rgb="FFFF0000"/>
      <name val="UD デジタル 教科書体 N-R"/>
      <family val="1"/>
    </font>
    <font>
      <sz val="16"/>
      <color rgb="FFFF0000"/>
      <name val="UD デジタル 教科書体 N-R"/>
      <family val="1"/>
    </font>
    <font>
      <sz val="16"/>
      <color rgb="FF000000"/>
      <name val="UD デジタル 教科書体 N-R"/>
    </font>
    <font>
      <sz val="12"/>
      <color theme="1"/>
      <name val="UD デジタル 教科書体 N-R"/>
      <family val="1"/>
    </font>
    <font>
      <sz val="9"/>
      <color rgb="FF000000"/>
      <name val="UD デジタル 教科書体 N-R"/>
      <family val="1"/>
    </font>
    <font>
      <sz val="10.5"/>
      <color rgb="FF000000"/>
      <name val="UD デジタル 教科書体 N-R"/>
    </font>
    <font>
      <b/>
      <sz val="10.5"/>
      <color auto="1"/>
      <name val="UD デジタル 教科書体 N-R"/>
    </font>
    <font>
      <sz val="10"/>
      <color auto="1"/>
      <name val="ＭＳ ゴシック"/>
      <family val="3"/>
    </font>
    <font>
      <sz val="14"/>
      <color auto="1"/>
      <name val="HGSｺﾞｼｯｸM"/>
      <family val="3"/>
    </font>
  </fonts>
  <fills count="15">
    <fill>
      <patternFill patternType="none"/>
    </fill>
    <fill>
      <patternFill patternType="gray125"/>
    </fill>
    <fill>
      <patternFill patternType="solid">
        <fgColor rgb="FFFFA6A6"/>
        <bgColor indexed="64"/>
      </patternFill>
    </fill>
    <fill>
      <patternFill patternType="solid">
        <fgColor theme="0" tint="-0.14000000000000001"/>
        <bgColor indexed="64"/>
      </patternFill>
    </fill>
    <fill>
      <patternFill patternType="solid">
        <fgColor rgb="FFFFE69A"/>
        <bgColor indexed="64"/>
      </patternFill>
    </fill>
    <fill>
      <patternFill patternType="solid">
        <fgColor rgb="FFD4F3B5"/>
        <bgColor indexed="64"/>
      </patternFill>
    </fill>
    <fill>
      <patternFill patternType="solid">
        <fgColor rgb="FF90D7F0"/>
        <bgColor indexed="64"/>
      </patternFill>
    </fill>
    <fill>
      <patternFill patternType="solid">
        <fgColor theme="5" tint="0.4"/>
        <bgColor indexed="64"/>
      </patternFill>
    </fill>
    <fill>
      <patternFill patternType="solid">
        <fgColor theme="0"/>
        <bgColor indexed="64"/>
      </patternFill>
    </fill>
    <fill>
      <patternFill patternType="solid">
        <fgColor theme="0" tint="-0.15"/>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
      <patternFill patternType="solid">
        <fgColor rgb="FFFFFFCC"/>
        <bgColor indexed="64"/>
      </patternFill>
    </fill>
    <fill>
      <patternFill patternType="solid">
        <fgColor theme="0" tint="-5.e-002"/>
        <bgColor indexed="64"/>
      </patternFill>
    </fill>
  </fills>
  <borders count="170">
    <border>
      <left/>
      <right/>
      <top/>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9">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2" fillId="0" borderId="0"/>
    <xf numFmtId="0" fontId="2" fillId="0" borderId="0"/>
    <xf numFmtId="38" fontId="33" fillId="0" borderId="0" applyFont="0" applyFill="0" applyBorder="0" applyAlignment="0" applyProtection="0">
      <alignment vertical="center"/>
    </xf>
  </cellStyleXfs>
  <cellXfs count="1585">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2" borderId="1" xfId="0" applyFont="1" applyFill="1" applyBorder="1" applyAlignment="1">
      <alignment horizontal="left" vertical="center"/>
    </xf>
    <xf numFmtId="0" fontId="7" fillId="3" borderId="1" xfId="0" applyFont="1" applyFill="1" applyBorder="1">
      <alignment vertical="center"/>
    </xf>
    <xf numFmtId="0" fontId="9" fillId="0" borderId="0" xfId="0" applyFont="1" applyBorder="1" applyAlignment="1">
      <alignment vertical="center" wrapText="1"/>
    </xf>
    <xf numFmtId="0" fontId="9" fillId="0" borderId="0" xfId="0" applyFont="1" applyAlignment="1">
      <alignment vertical="center" wrapText="1"/>
    </xf>
    <xf numFmtId="0" fontId="6" fillId="0" borderId="0" xfId="0" applyFont="1" applyBorder="1">
      <alignment vertical="center"/>
    </xf>
    <xf numFmtId="0" fontId="7" fillId="0" borderId="1" xfId="0" applyFont="1" applyBorder="1">
      <alignment vertical="center"/>
    </xf>
    <xf numFmtId="0" fontId="7" fillId="4"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0" fontId="7" fillId="6" borderId="1" xfId="0" applyFont="1" applyFill="1" applyBorder="1" applyAlignment="1">
      <alignment horizontal="left" vertical="center"/>
    </xf>
    <xf numFmtId="0" fontId="7" fillId="7" borderId="1" xfId="0" applyFont="1" applyFill="1" applyBorder="1">
      <alignment vertical="center"/>
    </xf>
    <xf numFmtId="0" fontId="6" fillId="8" borderId="0" xfId="134" applyFont="1" applyFill="1" applyAlignment="1">
      <alignment vertical="center"/>
    </xf>
    <xf numFmtId="0" fontId="11" fillId="8" borderId="0" xfId="134" applyFont="1" applyFill="1" applyAlignment="1">
      <alignment vertical="center"/>
    </xf>
    <xf numFmtId="0" fontId="11" fillId="8" borderId="0" xfId="134" applyFont="1" applyFill="1" applyAlignment="1">
      <alignment horizontal="center" vertical="center"/>
    </xf>
    <xf numFmtId="0" fontId="11" fillId="8" borderId="2" xfId="134" applyFont="1" applyFill="1" applyBorder="1" applyAlignment="1">
      <alignment horizontal="center" vertical="center" textRotation="255"/>
    </xf>
    <xf numFmtId="0" fontId="11" fillId="8" borderId="3" xfId="134" applyFont="1" applyFill="1" applyBorder="1" applyAlignment="1">
      <alignment horizontal="center" vertical="center" textRotation="255"/>
    </xf>
    <xf numFmtId="0" fontId="11" fillId="8" borderId="4" xfId="134" applyFont="1" applyFill="1" applyBorder="1" applyAlignment="1">
      <alignment horizontal="left" vertical="center"/>
    </xf>
    <xf numFmtId="0" fontId="11" fillId="8" borderId="5" xfId="50" applyFont="1" applyFill="1" applyBorder="1" applyAlignment="1">
      <alignment horizontal="center" vertical="center" textRotation="255" wrapText="1"/>
    </xf>
    <xf numFmtId="0" fontId="11" fillId="8" borderId="6" xfId="50" applyFont="1" applyFill="1" applyBorder="1" applyAlignment="1">
      <alignment horizontal="center" vertical="center" textRotation="255" wrapText="1"/>
    </xf>
    <xf numFmtId="0" fontId="11" fillId="0" borderId="6" xfId="111" applyFont="1" applyBorder="1" applyAlignment="1">
      <alignment horizontal="center" vertical="center" textRotation="255" wrapText="1"/>
    </xf>
    <xf numFmtId="0" fontId="11" fillId="0" borderId="7" xfId="111" applyFont="1" applyBorder="1" applyAlignment="1">
      <alignment horizontal="center" vertical="center" textRotation="255" wrapText="1"/>
    </xf>
    <xf numFmtId="0" fontId="11" fillId="8" borderId="2" xfId="50" applyFont="1" applyFill="1" applyBorder="1" applyAlignment="1">
      <alignment horizontal="center" vertical="center" wrapText="1"/>
    </xf>
    <xf numFmtId="0" fontId="11" fillId="8" borderId="3" xfId="50" applyFont="1" applyFill="1" applyBorder="1" applyAlignment="1">
      <alignment horizontal="center" vertical="center" wrapText="1"/>
    </xf>
    <xf numFmtId="0" fontId="11" fillId="8" borderId="8" xfId="50" applyFont="1" applyFill="1" applyBorder="1" applyAlignment="1">
      <alignment horizontal="center" vertical="center" wrapText="1"/>
    </xf>
    <xf numFmtId="0" fontId="11" fillId="8" borderId="8" xfId="134" applyFont="1" applyFill="1" applyBorder="1" applyAlignment="1">
      <alignment vertical="center"/>
    </xf>
    <xf numFmtId="0" fontId="12" fillId="8" borderId="4" xfId="134" applyFont="1" applyFill="1" applyBorder="1" applyAlignment="1">
      <alignment vertical="center" shrinkToFit="1"/>
    </xf>
    <xf numFmtId="0" fontId="11" fillId="8" borderId="0" xfId="134" applyFont="1" applyFill="1" applyBorder="1" applyAlignment="1">
      <alignment vertical="center"/>
    </xf>
    <xf numFmtId="0" fontId="6" fillId="8" borderId="0" xfId="134" applyFont="1" applyFill="1" applyBorder="1" applyAlignment="1">
      <alignment vertical="center"/>
    </xf>
    <xf numFmtId="0" fontId="6" fillId="8" borderId="0" xfId="134" applyFont="1" applyFill="1" applyAlignment="1">
      <alignment horizontal="left" vertical="center"/>
    </xf>
    <xf numFmtId="0" fontId="11" fillId="8" borderId="9" xfId="134" applyFont="1" applyFill="1" applyBorder="1" applyAlignment="1">
      <alignment horizontal="left" vertical="center"/>
    </xf>
    <xf numFmtId="0" fontId="11" fillId="8" borderId="10" xfId="134" applyFont="1" applyFill="1" applyBorder="1" applyAlignment="1">
      <alignment horizontal="left" vertical="center"/>
    </xf>
    <xf numFmtId="0" fontId="6" fillId="0" borderId="8" xfId="111" applyFont="1" applyBorder="1" applyAlignment="1">
      <alignment horizontal="left" vertical="center"/>
    </xf>
    <xf numFmtId="0" fontId="11" fillId="8" borderId="2" xfId="134" applyFont="1" applyFill="1" applyBorder="1" applyAlignment="1">
      <alignment horizontal="left" vertical="center" wrapText="1"/>
    </xf>
    <xf numFmtId="0" fontId="11" fillId="8" borderId="3" xfId="134" applyFont="1" applyFill="1" applyBorder="1" applyAlignment="1">
      <alignment horizontal="left" vertical="center" wrapText="1"/>
    </xf>
    <xf numFmtId="0" fontId="11" fillId="8" borderId="3" xfId="134" applyFont="1" applyFill="1" applyBorder="1" applyAlignment="1">
      <alignment horizontal="left" vertical="center"/>
    </xf>
    <xf numFmtId="0" fontId="11" fillId="8" borderId="2" xfId="134" applyFont="1" applyFill="1" applyBorder="1" applyAlignment="1">
      <alignment horizontal="left" vertical="center"/>
    </xf>
    <xf numFmtId="0" fontId="11" fillId="8" borderId="8" xfId="134" applyFont="1" applyFill="1" applyBorder="1" applyAlignment="1">
      <alignment horizontal="left" vertical="center"/>
    </xf>
    <xf numFmtId="0" fontId="11" fillId="8" borderId="2" xfId="134" applyFont="1" applyFill="1" applyBorder="1" applyAlignment="1">
      <alignment vertical="center"/>
    </xf>
    <xf numFmtId="0" fontId="11" fillId="8" borderId="8" xfId="134" applyFont="1" applyFill="1" applyBorder="1" applyAlignment="1">
      <alignment horizontal="left" vertical="center" wrapText="1"/>
    </xf>
    <xf numFmtId="0" fontId="11" fillId="8" borderId="11" xfId="134" applyFont="1" applyFill="1" applyBorder="1" applyAlignment="1">
      <alignment horizontal="left" vertical="center"/>
    </xf>
    <xf numFmtId="0" fontId="11" fillId="8" borderId="2" xfId="134" applyFont="1" applyFill="1" applyBorder="1" applyAlignment="1">
      <alignment horizontal="center" vertical="center"/>
    </xf>
    <xf numFmtId="0" fontId="11" fillId="8" borderId="3" xfId="134" applyFont="1" applyFill="1" applyBorder="1" applyAlignment="1">
      <alignment horizontal="center" vertical="center"/>
    </xf>
    <xf numFmtId="0" fontId="11" fillId="8" borderId="8" xfId="134" applyFont="1" applyFill="1" applyBorder="1" applyAlignment="1">
      <alignment horizontal="center" vertical="center"/>
    </xf>
    <xf numFmtId="0" fontId="11" fillId="8" borderId="12" xfId="50" applyFont="1" applyFill="1" applyBorder="1" applyAlignment="1">
      <alignment horizontal="center" vertical="center" wrapText="1"/>
    </xf>
    <xf numFmtId="0" fontId="11" fillId="8" borderId="0" xfId="50" applyFont="1" applyFill="1" applyBorder="1" applyAlignment="1">
      <alignment horizontal="center" vertical="center" wrapText="1"/>
    </xf>
    <xf numFmtId="0" fontId="11" fillId="8" borderId="13" xfId="50" applyFont="1" applyFill="1" applyBorder="1" applyAlignment="1">
      <alignment horizontal="center" vertical="center" wrapText="1"/>
    </xf>
    <xf numFmtId="0" fontId="11" fillId="8" borderId="11" xfId="134" applyFont="1" applyFill="1" applyBorder="1" applyAlignment="1">
      <alignment vertical="center"/>
    </xf>
    <xf numFmtId="0" fontId="12" fillId="8" borderId="11" xfId="134" applyFont="1" applyFill="1" applyBorder="1" applyAlignment="1">
      <alignment vertical="center" shrinkToFit="1"/>
    </xf>
    <xf numFmtId="0" fontId="13" fillId="8" borderId="12" xfId="50" applyFont="1" applyFill="1" applyBorder="1" applyAlignment="1">
      <alignment horizontal="left" vertical="center" shrinkToFit="1"/>
    </xf>
    <xf numFmtId="0" fontId="11" fillId="8" borderId="14" xfId="134" applyFont="1" applyFill="1" applyBorder="1" applyAlignment="1">
      <alignment horizontal="left" vertical="center"/>
    </xf>
    <xf numFmtId="0" fontId="11" fillId="8" borderId="15" xfId="134" applyFont="1" applyFill="1" applyBorder="1" applyAlignment="1">
      <alignment horizontal="left" vertical="center"/>
    </xf>
    <xf numFmtId="0" fontId="6" fillId="0" borderId="13" xfId="111" applyFont="1" applyBorder="1" applyAlignment="1">
      <alignment horizontal="left" vertical="center"/>
    </xf>
    <xf numFmtId="0" fontId="11" fillId="8" borderId="12" xfId="134" applyFont="1" applyFill="1" applyBorder="1" applyAlignment="1">
      <alignment horizontal="left" vertical="center"/>
    </xf>
    <xf numFmtId="0" fontId="11" fillId="8" borderId="0" xfId="134" applyFont="1" applyFill="1" applyBorder="1" applyAlignment="1">
      <alignment horizontal="left" vertical="center"/>
    </xf>
    <xf numFmtId="0" fontId="11" fillId="8" borderId="13" xfId="134" applyFont="1" applyFill="1" applyBorder="1" applyAlignment="1">
      <alignment horizontal="left" vertical="center"/>
    </xf>
    <xf numFmtId="0" fontId="11" fillId="8" borderId="12" xfId="134" applyFont="1" applyFill="1" applyBorder="1" applyAlignment="1">
      <alignment vertical="center"/>
    </xf>
    <xf numFmtId="0" fontId="11" fillId="8" borderId="12" xfId="134" applyFont="1" applyFill="1" applyBorder="1" applyAlignment="1">
      <alignment horizontal="left" vertical="center" wrapText="1"/>
    </xf>
    <xf numFmtId="0" fontId="11" fillId="8" borderId="13" xfId="134" applyFont="1" applyFill="1" applyBorder="1" applyAlignment="1">
      <alignment horizontal="left" vertical="center" wrapText="1"/>
    </xf>
    <xf numFmtId="0" fontId="11" fillId="8" borderId="12" xfId="134" applyFont="1" applyFill="1" applyBorder="1" applyAlignment="1">
      <alignment horizontal="center" vertical="center"/>
    </xf>
    <xf numFmtId="0" fontId="11" fillId="8" borderId="0" xfId="134" applyFont="1" applyFill="1" applyBorder="1" applyAlignment="1">
      <alignment horizontal="center" vertical="center"/>
    </xf>
    <xf numFmtId="0" fontId="11" fillId="8" borderId="13" xfId="134" applyFont="1" applyFill="1" applyBorder="1" applyAlignment="1">
      <alignment horizontal="center" vertical="center"/>
    </xf>
    <xf numFmtId="0" fontId="11" fillId="8" borderId="13" xfId="50" applyFont="1" applyFill="1" applyBorder="1" applyAlignment="1">
      <alignment vertical="center"/>
    </xf>
    <xf numFmtId="0" fontId="14" fillId="0" borderId="0" xfId="134" applyFont="1" applyFill="1" applyAlignment="1">
      <alignment horizontal="center" vertical="top" wrapText="1"/>
    </xf>
    <xf numFmtId="0" fontId="14" fillId="0" borderId="0" xfId="134" applyFont="1" applyFill="1" applyAlignment="1">
      <alignment horizontal="justify" vertical="top" wrapText="1"/>
    </xf>
    <xf numFmtId="49" fontId="6" fillId="0" borderId="0" xfId="134" applyNumberFormat="1" applyFont="1" applyBorder="1" applyAlignment="1">
      <alignment horizontal="center" vertical="center"/>
    </xf>
    <xf numFmtId="0" fontId="11" fillId="8" borderId="16" xfId="134" applyFont="1" applyFill="1" applyBorder="1" applyAlignment="1">
      <alignment horizontal="left" vertical="center"/>
    </xf>
    <xf numFmtId="0" fontId="6" fillId="0" borderId="17" xfId="111" applyFont="1" applyBorder="1" applyAlignment="1">
      <alignment horizontal="left" vertical="center"/>
    </xf>
    <xf numFmtId="0" fontId="11" fillId="8" borderId="18" xfId="134" applyFont="1" applyFill="1" applyBorder="1" applyAlignment="1">
      <alignment horizontal="left" vertical="center"/>
    </xf>
    <xf numFmtId="0" fontId="11" fillId="8" borderId="19" xfId="134" applyFont="1" applyFill="1" applyBorder="1" applyAlignment="1">
      <alignment horizontal="left" vertical="center"/>
    </xf>
    <xf numFmtId="0" fontId="11" fillId="8" borderId="17" xfId="134" applyFont="1" applyFill="1" applyBorder="1" applyAlignment="1">
      <alignment horizontal="left" vertical="center"/>
    </xf>
    <xf numFmtId="0" fontId="11" fillId="8" borderId="18" xfId="134" applyFont="1" applyFill="1" applyBorder="1" applyAlignment="1">
      <alignment vertical="center"/>
    </xf>
    <xf numFmtId="0" fontId="11" fillId="8" borderId="18" xfId="134" applyFont="1" applyFill="1" applyBorder="1" applyAlignment="1">
      <alignment horizontal="left" vertical="center" wrapText="1"/>
    </xf>
    <xf numFmtId="0" fontId="11" fillId="8" borderId="17" xfId="134" applyFont="1" applyFill="1" applyBorder="1" applyAlignment="1">
      <alignment horizontal="left" vertical="center" wrapText="1"/>
    </xf>
    <xf numFmtId="0" fontId="11" fillId="8" borderId="18" xfId="50" applyFont="1" applyFill="1" applyBorder="1" applyAlignment="1">
      <alignment horizontal="center" vertical="center" wrapText="1"/>
    </xf>
    <xf numFmtId="0" fontId="11" fillId="8" borderId="19" xfId="50" applyFont="1" applyFill="1" applyBorder="1" applyAlignment="1">
      <alignment horizontal="center" vertical="center" wrapText="1"/>
    </xf>
    <xf numFmtId="0" fontId="11" fillId="8" borderId="17" xfId="50" applyFont="1" applyFill="1" applyBorder="1" applyAlignment="1">
      <alignment horizontal="center" vertical="center" wrapText="1"/>
    </xf>
    <xf numFmtId="0" fontId="11" fillId="8" borderId="17" xfId="50" applyFont="1" applyFill="1" applyBorder="1" applyAlignment="1">
      <alignment vertical="center"/>
    </xf>
    <xf numFmtId="0" fontId="12" fillId="8" borderId="20" xfId="134" applyFont="1" applyFill="1" applyBorder="1" applyAlignment="1">
      <alignment vertical="center" shrinkToFit="1"/>
    </xf>
    <xf numFmtId="0" fontId="6" fillId="8" borderId="10" xfId="134" applyFont="1" applyFill="1" applyBorder="1" applyAlignment="1">
      <alignment horizontal="left" vertical="center" wrapText="1"/>
    </xf>
    <xf numFmtId="0" fontId="6" fillId="0" borderId="8" xfId="111" applyFont="1" applyBorder="1" applyAlignment="1">
      <alignment horizontal="left" vertical="center" wrapText="1"/>
    </xf>
    <xf numFmtId="0" fontId="11" fillId="8" borderId="8" xfId="85" applyFont="1" applyFill="1" applyBorder="1" applyAlignment="1">
      <alignment horizontal="left" vertical="top" wrapText="1"/>
    </xf>
    <xf numFmtId="0" fontId="11" fillId="8" borderId="21" xfId="85" applyFont="1" applyFill="1" applyBorder="1" applyAlignment="1">
      <alignment horizontal="center" vertical="center"/>
    </xf>
    <xf numFmtId="0" fontId="6" fillId="0" borderId="4" xfId="111" applyFont="1" applyBorder="1" applyAlignment="1">
      <alignment horizontal="left" vertical="center"/>
    </xf>
    <xf numFmtId="0" fontId="11" fillId="8" borderId="3" xfId="85" applyFont="1" applyFill="1" applyBorder="1" applyAlignment="1">
      <alignment horizontal="left" vertical="top" wrapText="1"/>
    </xf>
    <xf numFmtId="0" fontId="11" fillId="8" borderId="22" xfId="134" applyFont="1" applyFill="1" applyBorder="1" applyAlignment="1">
      <alignment horizontal="center" vertical="center"/>
    </xf>
    <xf numFmtId="0" fontId="6" fillId="8" borderId="15" xfId="134" applyFont="1" applyFill="1" applyBorder="1" applyAlignment="1">
      <alignment horizontal="left" vertical="center" wrapText="1"/>
    </xf>
    <xf numFmtId="0" fontId="6" fillId="0" borderId="13" xfId="111" applyFont="1" applyBorder="1" applyAlignment="1">
      <alignment horizontal="left" vertical="center" wrapText="1"/>
    </xf>
    <xf numFmtId="0" fontId="11" fillId="8" borderId="0" xfId="85" applyFont="1" applyFill="1" applyAlignment="1">
      <alignment horizontal="left" vertical="center" wrapText="1"/>
    </xf>
    <xf numFmtId="0" fontId="11" fillId="8" borderId="13" xfId="85" applyFont="1" applyFill="1" applyBorder="1" applyAlignment="1">
      <alignment horizontal="left" vertical="top" wrapText="1"/>
    </xf>
    <xf numFmtId="0" fontId="6" fillId="0" borderId="11" xfId="111" applyFont="1" applyBorder="1" applyAlignment="1">
      <alignment horizontal="left" vertical="center"/>
    </xf>
    <xf numFmtId="0" fontId="11" fillId="8" borderId="0" xfId="85" applyFont="1" applyFill="1" applyAlignment="1">
      <alignment horizontal="left" vertical="top" wrapText="1"/>
    </xf>
    <xf numFmtId="0" fontId="11" fillId="8" borderId="23" xfId="134" applyFont="1" applyFill="1" applyBorder="1" applyAlignment="1">
      <alignment horizontal="center" vertical="center"/>
    </xf>
    <xf numFmtId="0" fontId="11" fillId="8" borderId="24" xfId="134" applyFont="1" applyFill="1" applyBorder="1" applyAlignment="1">
      <alignment horizontal="center" vertical="center"/>
    </xf>
    <xf numFmtId="49" fontId="11" fillId="8" borderId="4" xfId="134" applyNumberFormat="1" applyFont="1" applyFill="1" applyBorder="1" applyAlignment="1">
      <alignment horizontal="left" vertical="center"/>
    </xf>
    <xf numFmtId="49" fontId="11" fillId="8" borderId="12" xfId="85" applyNumberFormat="1" applyFont="1" applyFill="1" applyBorder="1" applyAlignment="1">
      <alignment horizontal="center" vertical="center" wrapText="1"/>
    </xf>
    <xf numFmtId="0" fontId="11" fillId="8" borderId="0" xfId="85" applyFont="1" applyFill="1" applyAlignment="1">
      <alignment horizontal="center" vertical="center" wrapText="1"/>
    </xf>
    <xf numFmtId="49" fontId="11" fillId="8" borderId="11" xfId="134" applyNumberFormat="1" applyFont="1" applyFill="1" applyBorder="1" applyAlignment="1">
      <alignment horizontal="left" vertical="center"/>
    </xf>
    <xf numFmtId="0" fontId="15" fillId="8" borderId="0" xfId="134" applyFont="1" applyFill="1" applyAlignment="1">
      <alignment vertical="center"/>
    </xf>
    <xf numFmtId="0" fontId="11" fillId="8" borderId="18" xfId="134" applyFont="1" applyFill="1" applyBorder="1" applyAlignment="1">
      <alignment horizontal="center" vertical="center"/>
    </xf>
    <xf numFmtId="0" fontId="11" fillId="8" borderId="19" xfId="134" applyFont="1" applyFill="1" applyBorder="1" applyAlignment="1">
      <alignment horizontal="center" vertical="center"/>
    </xf>
    <xf numFmtId="0" fontId="11" fillId="8" borderId="17" xfId="134" applyFont="1" applyFill="1" applyBorder="1" applyAlignment="1">
      <alignment horizontal="center" vertical="center"/>
    </xf>
    <xf numFmtId="0" fontId="11" fillId="8" borderId="20" xfId="134" applyFont="1" applyFill="1" applyBorder="1" applyAlignment="1">
      <alignment horizontal="left" vertical="center"/>
    </xf>
    <xf numFmtId="0" fontId="12" fillId="8" borderId="2" xfId="134" applyFont="1" applyFill="1" applyBorder="1" applyAlignment="1">
      <alignment horizontal="center" vertical="center" wrapText="1"/>
    </xf>
    <xf numFmtId="0" fontId="12" fillId="8" borderId="3" xfId="134" applyFont="1" applyFill="1" applyBorder="1" applyAlignment="1">
      <alignment horizontal="center" vertical="center" wrapText="1"/>
    </xf>
    <xf numFmtId="0" fontId="12" fillId="8" borderId="8" xfId="134" applyFont="1" applyFill="1" applyBorder="1" applyAlignment="1">
      <alignment horizontal="center" vertical="center" wrapText="1"/>
    </xf>
    <xf numFmtId="0" fontId="11" fillId="8" borderId="0" xfId="134" applyFont="1" applyFill="1" applyBorder="1" applyAlignment="1">
      <alignment horizontal="left" vertical="top"/>
    </xf>
    <xf numFmtId="0" fontId="11" fillId="8" borderId="0" xfId="134" applyFont="1" applyFill="1" applyAlignment="1">
      <alignment horizontal="left" vertical="top"/>
    </xf>
    <xf numFmtId="0" fontId="12" fillId="8" borderId="12" xfId="134" applyFont="1" applyFill="1" applyBorder="1" applyAlignment="1">
      <alignment horizontal="center" vertical="center" wrapText="1"/>
    </xf>
    <xf numFmtId="0" fontId="12" fillId="8" borderId="0" xfId="134" applyFont="1" applyFill="1" applyBorder="1" applyAlignment="1">
      <alignment horizontal="center" vertical="center" wrapText="1"/>
    </xf>
    <xf numFmtId="0" fontId="12" fillId="8" borderId="13" xfId="134" applyFont="1" applyFill="1" applyBorder="1" applyAlignment="1">
      <alignment horizontal="center" vertical="center" wrapText="1"/>
    </xf>
    <xf numFmtId="0" fontId="11" fillId="8" borderId="12" xfId="85" applyFont="1" applyFill="1" applyBorder="1" applyAlignment="1">
      <alignment vertical="center" wrapText="1"/>
    </xf>
    <xf numFmtId="49" fontId="12" fillId="8" borderId="11" xfId="134" applyNumberFormat="1" applyFont="1" applyFill="1" applyBorder="1" applyAlignment="1">
      <alignment vertical="center"/>
    </xf>
    <xf numFmtId="0" fontId="11" fillId="8" borderId="25" xfId="134" applyFont="1" applyFill="1" applyBorder="1" applyAlignment="1">
      <alignment horizontal="left" vertical="center"/>
    </xf>
    <xf numFmtId="0" fontId="11" fillId="8" borderId="26" xfId="134" applyFont="1" applyFill="1" applyBorder="1" applyAlignment="1">
      <alignment horizontal="center" vertical="center"/>
    </xf>
    <xf numFmtId="49" fontId="11" fillId="0" borderId="4" xfId="134" applyNumberFormat="1" applyFont="1" applyBorder="1" applyAlignment="1">
      <alignment horizontal="left" vertical="center"/>
    </xf>
    <xf numFmtId="49" fontId="11" fillId="8" borderId="11" xfId="134" applyNumberFormat="1" applyFont="1" applyFill="1" applyBorder="1" applyAlignment="1">
      <alignment vertical="center"/>
    </xf>
    <xf numFmtId="0" fontId="11" fillId="8" borderId="27" xfId="134" applyFont="1" applyFill="1" applyBorder="1" applyAlignment="1">
      <alignment horizontal="left" vertical="center"/>
    </xf>
    <xf numFmtId="0" fontId="16" fillId="8" borderId="13" xfId="134" applyFont="1" applyFill="1" applyBorder="1" applyAlignment="1">
      <alignment vertical="center"/>
    </xf>
    <xf numFmtId="49" fontId="11" fillId="0" borderId="11" xfId="85" applyNumberFormat="1" applyFont="1" applyBorder="1" applyAlignment="1">
      <alignment horizontal="left" vertical="center"/>
    </xf>
    <xf numFmtId="49" fontId="11" fillId="8" borderId="11" xfId="134" applyNumberFormat="1" applyFont="1" applyFill="1" applyBorder="1" applyAlignment="1">
      <alignment horizontal="center" vertical="center"/>
    </xf>
    <xf numFmtId="0" fontId="11" fillId="8" borderId="28" xfId="134" applyFont="1" applyFill="1" applyBorder="1" applyAlignment="1">
      <alignment horizontal="left" vertical="center"/>
    </xf>
    <xf numFmtId="0" fontId="11" fillId="8" borderId="29" xfId="134" applyFont="1" applyFill="1" applyBorder="1" applyAlignment="1">
      <alignment horizontal="left" vertical="center"/>
    </xf>
    <xf numFmtId="0" fontId="6" fillId="8" borderId="13" xfId="134" applyFont="1" applyFill="1" applyBorder="1" applyAlignment="1">
      <alignment vertical="center"/>
    </xf>
    <xf numFmtId="0" fontId="6" fillId="8" borderId="11" xfId="134" applyFont="1" applyFill="1" applyBorder="1" applyAlignment="1">
      <alignment vertical="center"/>
    </xf>
    <xf numFmtId="0" fontId="12" fillId="8" borderId="18" xfId="134" applyFont="1" applyFill="1" applyBorder="1" applyAlignment="1">
      <alignment horizontal="center" vertical="center" wrapText="1"/>
    </xf>
    <xf numFmtId="0" fontId="12" fillId="8" borderId="19" xfId="134" applyFont="1" applyFill="1" applyBorder="1" applyAlignment="1">
      <alignment horizontal="center" vertical="center" wrapText="1"/>
    </xf>
    <xf numFmtId="0" fontId="12" fillId="8" borderId="17" xfId="134" applyFont="1" applyFill="1" applyBorder="1" applyAlignment="1">
      <alignment horizontal="center" vertical="center" wrapText="1"/>
    </xf>
    <xf numFmtId="49" fontId="11" fillId="0" borderId="20" xfId="85" applyNumberFormat="1" applyFont="1" applyBorder="1" applyAlignment="1">
      <alignment horizontal="left" vertical="center"/>
    </xf>
    <xf numFmtId="49" fontId="11" fillId="8" borderId="20" xfId="134" applyNumberFormat="1" applyFont="1" applyFill="1" applyBorder="1" applyAlignment="1">
      <alignment horizontal="center" vertical="center"/>
    </xf>
    <xf numFmtId="0" fontId="11" fillId="8" borderId="4" xfId="134" applyFont="1" applyFill="1" applyBorder="1" applyAlignment="1">
      <alignment horizontal="center" vertical="center"/>
    </xf>
    <xf numFmtId="49" fontId="6" fillId="0" borderId="30" xfId="85" applyNumberFormat="1" applyFont="1" applyBorder="1" applyAlignment="1">
      <alignment horizontal="center" vertical="center"/>
    </xf>
    <xf numFmtId="0" fontId="11" fillId="8" borderId="11" xfId="134" applyFont="1" applyFill="1" applyBorder="1" applyAlignment="1">
      <alignment horizontal="center" vertical="center"/>
    </xf>
    <xf numFmtId="49" fontId="6" fillId="0" borderId="31" xfId="85" applyNumberFormat="1" applyFont="1" applyBorder="1" applyAlignment="1">
      <alignment horizontal="center" vertical="center"/>
    </xf>
    <xf numFmtId="0" fontId="11" fillId="8" borderId="20" xfId="134" applyFont="1" applyFill="1" applyBorder="1" applyAlignment="1">
      <alignment horizontal="center" vertical="center"/>
    </xf>
    <xf numFmtId="176" fontId="11" fillId="8" borderId="4" xfId="134" applyNumberFormat="1" applyFont="1" applyFill="1" applyBorder="1" applyAlignment="1">
      <alignment horizontal="center" vertical="center"/>
    </xf>
    <xf numFmtId="0" fontId="11" fillId="8" borderId="32" xfId="134" applyFont="1" applyFill="1" applyBorder="1" applyAlignment="1">
      <alignment horizontal="center" vertical="center"/>
    </xf>
    <xf numFmtId="0" fontId="11" fillId="8" borderId="33" xfId="134" applyFont="1" applyFill="1" applyBorder="1" applyAlignment="1">
      <alignment horizontal="center" vertical="center"/>
    </xf>
    <xf numFmtId="0" fontId="11" fillId="8" borderId="34" xfId="134" applyFont="1" applyFill="1" applyBorder="1" applyAlignment="1">
      <alignment horizontal="center" vertical="center"/>
    </xf>
    <xf numFmtId="176" fontId="11" fillId="8" borderId="11" xfId="134" applyNumberFormat="1" applyFont="1" applyFill="1" applyBorder="1" applyAlignment="1">
      <alignment horizontal="center" vertical="center"/>
    </xf>
    <xf numFmtId="0" fontId="11" fillId="8" borderId="35" xfId="134" applyFont="1" applyFill="1" applyBorder="1" applyAlignment="1">
      <alignment horizontal="center" vertical="center"/>
    </xf>
    <xf numFmtId="0" fontId="11" fillId="8" borderId="36" xfId="134" applyFont="1" applyFill="1" applyBorder="1" applyAlignment="1">
      <alignment horizontal="center" vertical="center"/>
    </xf>
    <xf numFmtId="0" fontId="11" fillId="8" borderId="37" xfId="134" applyFont="1" applyFill="1" applyBorder="1" applyAlignment="1">
      <alignment horizontal="center" vertical="center"/>
    </xf>
    <xf numFmtId="31" fontId="11" fillId="8" borderId="12" xfId="134" applyNumberFormat="1" applyFont="1" applyFill="1" applyBorder="1" applyAlignment="1">
      <alignment horizontal="left" vertical="center"/>
    </xf>
    <xf numFmtId="0" fontId="6" fillId="8" borderId="31" xfId="134" applyFont="1" applyFill="1" applyBorder="1" applyAlignment="1">
      <alignment vertical="center"/>
    </xf>
    <xf numFmtId="176" fontId="11" fillId="8" borderId="20" xfId="134" applyNumberFormat="1" applyFont="1" applyFill="1" applyBorder="1" applyAlignment="1">
      <alignment horizontal="center" vertical="center"/>
    </xf>
    <xf numFmtId="0" fontId="12" fillId="8" borderId="2" xfId="134" applyFont="1" applyFill="1" applyBorder="1" applyAlignment="1">
      <alignment horizontal="center" vertical="center"/>
    </xf>
    <xf numFmtId="0" fontId="12" fillId="8" borderId="3" xfId="134" applyFont="1" applyFill="1" applyBorder="1" applyAlignment="1">
      <alignment horizontal="center" vertical="center"/>
    </xf>
    <xf numFmtId="0" fontId="12" fillId="8" borderId="8" xfId="50" applyFont="1" applyFill="1" applyBorder="1" applyAlignment="1">
      <alignment horizontal="center" vertical="center"/>
    </xf>
    <xf numFmtId="0" fontId="16" fillId="0" borderId="2" xfId="134" applyFont="1" applyBorder="1" applyAlignment="1">
      <alignment vertical="center" wrapText="1"/>
    </xf>
    <xf numFmtId="0" fontId="16" fillId="0" borderId="3" xfId="134" applyFont="1" applyBorder="1" applyAlignment="1">
      <alignment vertical="center"/>
    </xf>
    <xf numFmtId="0" fontId="6" fillId="0" borderId="8" xfId="111" applyFont="1" applyBorder="1" applyAlignment="1">
      <alignment vertical="center"/>
    </xf>
    <xf numFmtId="0" fontId="6" fillId="8" borderId="38" xfId="134" applyFont="1" applyFill="1" applyBorder="1" applyAlignment="1">
      <alignment vertical="center"/>
    </xf>
    <xf numFmtId="0" fontId="6" fillId="8" borderId="16" xfId="134" applyFont="1" applyFill="1" applyBorder="1" applyAlignment="1">
      <alignment horizontal="left" vertical="center" wrapText="1"/>
    </xf>
    <xf numFmtId="0" fontId="6" fillId="0" borderId="17" xfId="111" applyFont="1" applyBorder="1" applyAlignment="1">
      <alignment horizontal="left" vertical="center" wrapText="1"/>
    </xf>
    <xf numFmtId="0" fontId="11" fillId="8" borderId="19" xfId="85" applyFont="1" applyFill="1" applyBorder="1" applyAlignment="1">
      <alignment horizontal="left" vertical="center" wrapText="1"/>
    </xf>
    <xf numFmtId="0" fontId="11" fillId="8" borderId="17" xfId="85" applyFont="1" applyFill="1" applyBorder="1" applyAlignment="1">
      <alignment horizontal="left" vertical="top" wrapText="1"/>
    </xf>
    <xf numFmtId="49" fontId="11" fillId="8" borderId="20" xfId="134" applyNumberFormat="1" applyFont="1" applyFill="1" applyBorder="1" applyAlignment="1">
      <alignment horizontal="left" vertical="center"/>
    </xf>
    <xf numFmtId="0" fontId="6" fillId="0" borderId="20" xfId="111" applyFont="1" applyBorder="1" applyAlignment="1">
      <alignment horizontal="left" vertical="center"/>
    </xf>
    <xf numFmtId="0" fontId="11" fillId="8" borderId="19" xfId="85" applyFont="1" applyFill="1" applyBorder="1" applyAlignment="1">
      <alignment horizontal="left" vertical="top" wrapText="1"/>
    </xf>
    <xf numFmtId="0" fontId="12" fillId="8" borderId="18" xfId="50" applyFont="1" applyFill="1" applyBorder="1" applyAlignment="1">
      <alignment horizontal="center" vertical="center"/>
    </xf>
    <xf numFmtId="0" fontId="12" fillId="8" borderId="19" xfId="50" applyFont="1" applyFill="1" applyBorder="1" applyAlignment="1">
      <alignment horizontal="center" vertical="center"/>
    </xf>
    <xf numFmtId="0" fontId="12" fillId="8" borderId="17" xfId="50" applyFont="1" applyFill="1" applyBorder="1" applyAlignment="1">
      <alignment horizontal="center" vertical="center"/>
    </xf>
    <xf numFmtId="0" fontId="6" fillId="0" borderId="18" xfId="111" applyFont="1" applyBorder="1" applyAlignment="1">
      <alignment vertical="center"/>
    </xf>
    <xf numFmtId="0" fontId="6" fillId="0" borderId="19" xfId="111" applyFont="1" applyBorder="1" applyAlignment="1">
      <alignment vertical="center"/>
    </xf>
    <xf numFmtId="0" fontId="6" fillId="0" borderId="17" xfId="111" applyFont="1" applyBorder="1" applyAlignment="1">
      <alignment vertical="center"/>
    </xf>
    <xf numFmtId="0" fontId="11" fillId="8" borderId="39" xfId="134" applyFont="1" applyFill="1" applyBorder="1" applyAlignment="1">
      <alignment horizontal="center" vertical="center"/>
    </xf>
    <xf numFmtId="0" fontId="11" fillId="8" borderId="40" xfId="134" applyFont="1" applyFill="1" applyBorder="1" applyAlignment="1">
      <alignment horizontal="center" vertical="center"/>
    </xf>
    <xf numFmtId="0" fontId="11" fillId="8" borderId="41" xfId="134" applyFont="1" applyFill="1" applyBorder="1" applyAlignment="1">
      <alignment horizontal="center" vertical="center"/>
    </xf>
    <xf numFmtId="0" fontId="6" fillId="8" borderId="17" xfId="134" applyFont="1" applyFill="1" applyBorder="1" applyAlignment="1">
      <alignment vertical="center"/>
    </xf>
    <xf numFmtId="0" fontId="6" fillId="8" borderId="20" xfId="134" applyFont="1" applyFill="1" applyBorder="1" applyAlignment="1">
      <alignment vertical="center"/>
    </xf>
    <xf numFmtId="0" fontId="6" fillId="8" borderId="0" xfId="134" applyFont="1" applyFill="1" applyBorder="1" applyAlignment="1">
      <alignment horizontal="center" vertical="center" textRotation="255"/>
    </xf>
    <xf numFmtId="0" fontId="6" fillId="8" borderId="0" xfId="134" applyFont="1" applyFill="1" applyBorder="1" applyAlignment="1">
      <alignment horizontal="center" vertical="center" wrapText="1"/>
    </xf>
    <xf numFmtId="0" fontId="6" fillId="8" borderId="0" xfId="134" applyFont="1" applyFill="1" applyBorder="1" applyAlignment="1">
      <alignment horizontal="left" vertical="center" wrapText="1"/>
    </xf>
    <xf numFmtId="0" fontId="6" fillId="8" borderId="0" xfId="134" applyFont="1" applyFill="1" applyBorder="1" applyAlignment="1">
      <alignment vertical="center" shrinkToFit="1"/>
    </xf>
    <xf numFmtId="0" fontId="6" fillId="8" borderId="0" xfId="134" applyFont="1" applyFill="1" applyBorder="1" applyAlignment="1">
      <alignment horizontal="left" vertical="center"/>
    </xf>
    <xf numFmtId="0" fontId="6" fillId="8" borderId="0" xfId="134" applyFont="1" applyFill="1" applyBorder="1" applyAlignment="1">
      <alignment horizontal="center" vertical="center"/>
    </xf>
    <xf numFmtId="0" fontId="6" fillId="8" borderId="0" xfId="85" applyFont="1" applyFill="1" applyAlignment="1">
      <alignment horizontal="center" vertical="center"/>
    </xf>
    <xf numFmtId="0" fontId="6" fillId="8" borderId="0" xfId="134" applyFont="1" applyFill="1" applyBorder="1" applyAlignment="1">
      <alignment horizontal="centerContinuous" vertical="center"/>
    </xf>
    <xf numFmtId="0" fontId="12" fillId="8" borderId="0" xfId="134" applyFont="1" applyFill="1" applyBorder="1" applyAlignment="1">
      <alignment vertical="center"/>
    </xf>
    <xf numFmtId="0" fontId="11" fillId="8" borderId="42" xfId="132" applyFont="1" applyFill="1" applyBorder="1" applyAlignment="1">
      <alignment horizontal="center" vertical="center" textRotation="255"/>
    </xf>
    <xf numFmtId="0" fontId="11" fillId="8" borderId="43" xfId="48" applyFont="1" applyFill="1" applyBorder="1" applyAlignment="1">
      <alignment horizontal="center" vertical="center" textRotation="255"/>
    </xf>
    <xf numFmtId="0" fontId="11" fillId="8" borderId="44" xfId="48" applyFont="1" applyFill="1" applyBorder="1" applyAlignment="1">
      <alignment horizontal="center" vertical="center" textRotation="255"/>
    </xf>
    <xf numFmtId="49" fontId="6" fillId="0" borderId="0" xfId="132" applyNumberFormat="1" applyFont="1" applyAlignment="1">
      <alignment horizontal="center" vertical="center"/>
    </xf>
    <xf numFmtId="0" fontId="11" fillId="8" borderId="45" xfId="132" applyFont="1" applyFill="1" applyBorder="1" applyAlignment="1">
      <alignment horizontal="left" vertical="center"/>
    </xf>
    <xf numFmtId="0" fontId="11" fillId="8" borderId="2" xfId="132" applyFont="1" applyFill="1" applyBorder="1" applyAlignment="1">
      <alignment horizontal="left" vertical="top" wrapText="1"/>
    </xf>
    <xf numFmtId="0" fontId="11" fillId="8" borderId="46" xfId="132" applyFont="1" applyFill="1" applyBorder="1" applyAlignment="1">
      <alignment horizontal="left" vertical="center"/>
    </xf>
    <xf numFmtId="0" fontId="11" fillId="8" borderId="47" xfId="132" applyFont="1" applyFill="1" applyBorder="1" applyAlignment="1">
      <alignment horizontal="left" vertical="center"/>
    </xf>
    <xf numFmtId="0" fontId="11" fillId="8" borderId="1" xfId="132" applyFont="1" applyFill="1" applyBorder="1" applyAlignment="1">
      <alignment horizontal="left" vertical="center"/>
    </xf>
    <xf numFmtId="0" fontId="11" fillId="8" borderId="12" xfId="132" applyFont="1" applyFill="1" applyBorder="1" applyAlignment="1">
      <alignment horizontal="left" vertical="top" wrapText="1"/>
    </xf>
    <xf numFmtId="0" fontId="11" fillId="8" borderId="48" xfId="132" applyFont="1" applyFill="1" applyBorder="1" applyAlignment="1">
      <alignment horizontal="left" vertical="center"/>
    </xf>
    <xf numFmtId="0" fontId="11" fillId="8" borderId="49" xfId="132" applyFont="1" applyFill="1" applyBorder="1" applyAlignment="1">
      <alignment horizontal="left" vertical="center"/>
    </xf>
    <xf numFmtId="0" fontId="6" fillId="8" borderId="1" xfId="132" applyFont="1" applyFill="1" applyBorder="1" applyAlignment="1">
      <alignment horizontal="center" vertical="top" wrapText="1"/>
    </xf>
    <xf numFmtId="0" fontId="6" fillId="8" borderId="0" xfId="132" applyFont="1" applyFill="1" applyBorder="1" applyAlignment="1">
      <alignment horizontal="center" vertical="top" wrapText="1"/>
    </xf>
    <xf numFmtId="0" fontId="6" fillId="8" borderId="1" xfId="132" applyFont="1" applyFill="1" applyBorder="1" applyAlignment="1">
      <alignment horizontal="left" vertical="top" wrapText="1"/>
    </xf>
    <xf numFmtId="0" fontId="6" fillId="8" borderId="0" xfId="132" applyFont="1" applyFill="1" applyBorder="1" applyAlignment="1">
      <alignment horizontal="left" vertical="top" wrapText="1"/>
    </xf>
    <xf numFmtId="0" fontId="17" fillId="8" borderId="0" xfId="132" applyFont="1" applyFill="1" applyAlignment="1">
      <alignment vertical="center"/>
    </xf>
    <xf numFmtId="0" fontId="11" fillId="8" borderId="50" xfId="132" applyFont="1" applyFill="1" applyBorder="1" applyAlignment="1">
      <alignment horizontal="left" vertical="center"/>
    </xf>
    <xf numFmtId="0" fontId="11" fillId="8" borderId="18" xfId="132" applyFont="1" applyFill="1" applyBorder="1" applyAlignment="1">
      <alignment horizontal="left" vertical="top" wrapText="1"/>
    </xf>
    <xf numFmtId="0" fontId="11" fillId="8" borderId="51" xfId="132" applyFont="1" applyFill="1" applyBorder="1" applyAlignment="1">
      <alignment horizontal="left" vertical="center"/>
    </xf>
    <xf numFmtId="0" fontId="11" fillId="8" borderId="52" xfId="132" applyFont="1" applyFill="1" applyBorder="1" applyAlignment="1">
      <alignment horizontal="left" vertical="center"/>
    </xf>
    <xf numFmtId="0" fontId="11" fillId="8" borderId="53" xfId="132" applyFont="1" applyFill="1" applyBorder="1" applyAlignment="1">
      <alignment horizontal="left" vertical="center"/>
    </xf>
    <xf numFmtId="0" fontId="11" fillId="8" borderId="25" xfId="132" applyFont="1" applyFill="1" applyBorder="1" applyAlignment="1">
      <alignment horizontal="left" vertical="center" wrapText="1"/>
    </xf>
    <xf numFmtId="0" fontId="11" fillId="8" borderId="47" xfId="83" applyFont="1" applyFill="1" applyBorder="1" applyAlignment="1">
      <alignment horizontal="center" vertical="top" wrapText="1"/>
    </xf>
    <xf numFmtId="176" fontId="11" fillId="8" borderId="4" xfId="83" applyNumberFormat="1" applyFont="1" applyFill="1" applyBorder="1" applyAlignment="1">
      <alignment horizontal="left" vertical="center" wrapText="1" indent="1"/>
    </xf>
    <xf numFmtId="0" fontId="11" fillId="8" borderId="46" xfId="83" applyFont="1" applyFill="1" applyBorder="1" applyAlignment="1">
      <alignment horizontal="left" vertical="center" wrapText="1"/>
    </xf>
    <xf numFmtId="0" fontId="11" fillId="8" borderId="54" xfId="132" applyFont="1" applyFill="1" applyBorder="1" applyAlignment="1">
      <alignment horizontal="left" vertical="center"/>
    </xf>
    <xf numFmtId="0" fontId="11" fillId="8" borderId="27" xfId="132" applyFont="1" applyFill="1" applyBorder="1" applyAlignment="1">
      <alignment horizontal="left" vertical="center" wrapText="1"/>
    </xf>
    <xf numFmtId="0" fontId="11" fillId="8" borderId="49" xfId="83" applyFont="1" applyFill="1" applyBorder="1" applyAlignment="1">
      <alignment horizontal="center" vertical="top" wrapText="1"/>
    </xf>
    <xf numFmtId="176" fontId="11" fillId="8" borderId="11" xfId="83" applyNumberFormat="1" applyFont="1" applyFill="1" applyBorder="1" applyAlignment="1">
      <alignment horizontal="left" vertical="center" wrapText="1" indent="1"/>
    </xf>
    <xf numFmtId="0" fontId="11" fillId="8" borderId="48" xfId="83" applyFont="1" applyFill="1" applyBorder="1" applyAlignment="1">
      <alignment horizontal="left" vertical="center" wrapText="1"/>
    </xf>
    <xf numFmtId="49" fontId="6" fillId="0" borderId="0" xfId="132" applyNumberFormat="1" applyFont="1" applyBorder="1" applyAlignment="1">
      <alignment vertical="center"/>
    </xf>
    <xf numFmtId="0" fontId="11" fillId="8" borderId="0" xfId="132" applyFont="1" applyFill="1" applyAlignment="1">
      <alignment vertical="top"/>
    </xf>
    <xf numFmtId="49" fontId="6" fillId="0" borderId="0" xfId="132" applyNumberFormat="1" applyFont="1" applyAlignment="1">
      <alignment vertical="center"/>
    </xf>
    <xf numFmtId="0" fontId="11" fillId="8" borderId="52" xfId="83" applyFont="1" applyFill="1" applyBorder="1" applyAlignment="1">
      <alignment horizontal="center" vertical="top" wrapText="1"/>
    </xf>
    <xf numFmtId="49" fontId="6" fillId="0" borderId="0" xfId="132" applyNumberFormat="1" applyFont="1" applyAlignment="1">
      <alignment horizontal="left" vertical="top"/>
    </xf>
    <xf numFmtId="0" fontId="11" fillId="8" borderId="55" xfId="132" applyFont="1" applyFill="1" applyBorder="1" applyAlignment="1">
      <alignment horizontal="left" vertical="center"/>
    </xf>
    <xf numFmtId="0" fontId="11" fillId="8" borderId="45" xfId="132" applyFont="1" applyFill="1" applyBorder="1" applyAlignment="1">
      <alignment horizontal="center" vertical="center"/>
    </xf>
    <xf numFmtId="0" fontId="11" fillId="8" borderId="0" xfId="132" applyFont="1" applyFill="1" applyAlignment="1">
      <alignment horizontal="right" vertical="center"/>
    </xf>
    <xf numFmtId="0" fontId="11" fillId="8" borderId="1" xfId="132" applyFont="1" applyFill="1" applyBorder="1" applyAlignment="1">
      <alignment horizontal="center" vertical="center"/>
    </xf>
    <xf numFmtId="0" fontId="11" fillId="8" borderId="56" xfId="132" applyFont="1" applyFill="1" applyBorder="1" applyAlignment="1">
      <alignment horizontal="center" vertical="center"/>
    </xf>
    <xf numFmtId="0" fontId="11" fillId="8" borderId="50" xfId="132" applyFont="1" applyFill="1" applyBorder="1" applyAlignment="1">
      <alignment horizontal="center" vertical="center"/>
    </xf>
    <xf numFmtId="49" fontId="6" fillId="0" borderId="0" xfId="132" applyNumberFormat="1" applyFont="1" applyAlignment="1">
      <alignment horizontal="left" vertical="top" wrapText="1"/>
    </xf>
    <xf numFmtId="0" fontId="11" fillId="8" borderId="49" xfId="132" applyFont="1" applyFill="1" applyBorder="1" applyAlignment="1">
      <alignment horizontal="center" vertical="center"/>
    </xf>
    <xf numFmtId="176" fontId="11" fillId="8" borderId="45" xfId="132" applyNumberFormat="1" applyFont="1" applyFill="1" applyBorder="1" applyAlignment="1">
      <alignment horizontal="left" vertical="center"/>
    </xf>
    <xf numFmtId="176" fontId="11" fillId="8" borderId="8" xfId="132" applyNumberFormat="1" applyFont="1" applyFill="1" applyBorder="1" applyAlignment="1">
      <alignment horizontal="left" vertical="center"/>
    </xf>
    <xf numFmtId="0" fontId="11" fillId="8" borderId="57" xfId="83" applyFont="1" applyFill="1" applyBorder="1" applyAlignment="1">
      <alignment horizontal="center" vertical="center" wrapText="1"/>
    </xf>
    <xf numFmtId="176" fontId="11" fillId="8" borderId="1" xfId="132" applyNumberFormat="1" applyFont="1" applyFill="1" applyBorder="1" applyAlignment="1">
      <alignment horizontal="left" vertical="center"/>
    </xf>
    <xf numFmtId="176" fontId="11" fillId="8" borderId="13" xfId="132" applyNumberFormat="1" applyFont="1" applyFill="1" applyBorder="1" applyAlignment="1">
      <alignment horizontal="left" vertical="center"/>
    </xf>
    <xf numFmtId="0" fontId="11" fillId="8" borderId="2" xfId="132" applyFont="1" applyFill="1" applyBorder="1" applyAlignment="1">
      <alignment horizontal="left" vertical="top"/>
    </xf>
    <xf numFmtId="176" fontId="11" fillId="8" borderId="8" xfId="132" applyNumberFormat="1" applyFont="1" applyFill="1" applyBorder="1" applyAlignment="1">
      <alignment horizontal="left" vertical="top"/>
    </xf>
    <xf numFmtId="0" fontId="11" fillId="8" borderId="58" xfId="83" applyFont="1" applyFill="1" applyBorder="1" applyAlignment="1">
      <alignment horizontal="center" vertical="center" wrapText="1"/>
    </xf>
    <xf numFmtId="0" fontId="11" fillId="8" borderId="12" xfId="132" applyFont="1" applyFill="1" applyBorder="1" applyAlignment="1">
      <alignment horizontal="left" vertical="top"/>
    </xf>
    <xf numFmtId="176" fontId="11" fillId="8" borderId="13" xfId="132" applyNumberFormat="1" applyFont="1" applyFill="1" applyBorder="1" applyAlignment="1">
      <alignment horizontal="left" vertical="top"/>
    </xf>
    <xf numFmtId="0" fontId="11" fillId="8" borderId="59" xfId="132" applyFont="1" applyFill="1" applyBorder="1" applyAlignment="1">
      <alignment horizontal="left" vertical="center"/>
    </xf>
    <xf numFmtId="0" fontId="11" fillId="8" borderId="60" xfId="132" applyFont="1" applyFill="1" applyBorder="1" applyAlignment="1">
      <alignment horizontal="left" vertical="center" wrapText="1"/>
    </xf>
    <xf numFmtId="0" fontId="11" fillId="8" borderId="61" xfId="83" applyFont="1" applyFill="1" applyBorder="1" applyAlignment="1">
      <alignment horizontal="center" vertical="center" wrapText="1"/>
    </xf>
    <xf numFmtId="0" fontId="11" fillId="8" borderId="62" xfId="83" applyFont="1" applyFill="1" applyBorder="1" applyAlignment="1">
      <alignment horizontal="left" vertical="center" wrapText="1"/>
    </xf>
    <xf numFmtId="0" fontId="11" fillId="8" borderId="63" xfId="83" applyFont="1" applyFill="1" applyBorder="1" applyAlignment="1">
      <alignment horizontal="left" vertical="center" wrapText="1"/>
    </xf>
    <xf numFmtId="49" fontId="11" fillId="8" borderId="64" xfId="132" applyNumberFormat="1" applyFont="1" applyFill="1" applyBorder="1" applyAlignment="1">
      <alignment horizontal="left" vertical="center"/>
    </xf>
    <xf numFmtId="0" fontId="11" fillId="8" borderId="61" xfId="132" applyFont="1" applyFill="1" applyBorder="1" applyAlignment="1">
      <alignment horizontal="left" vertical="top"/>
    </xf>
    <xf numFmtId="176" fontId="11" fillId="8" borderId="63" xfId="132" applyNumberFormat="1" applyFont="1" applyFill="1" applyBorder="1" applyAlignment="1">
      <alignment horizontal="left" vertical="top"/>
    </xf>
    <xf numFmtId="0" fontId="11" fillId="8" borderId="65" xfId="83" applyFont="1" applyFill="1" applyBorder="1" applyAlignment="1">
      <alignment horizontal="center" vertical="center" wrapText="1"/>
    </xf>
    <xf numFmtId="176" fontId="11" fillId="8" borderId="64" xfId="83" applyNumberFormat="1" applyFont="1" applyFill="1" applyBorder="1" applyAlignment="1">
      <alignment horizontal="left" vertical="center" wrapText="1" indent="1"/>
    </xf>
    <xf numFmtId="0" fontId="11" fillId="8" borderId="66" xfId="132" applyFont="1" applyFill="1" applyBorder="1" applyAlignment="1">
      <alignment horizontal="left" vertical="center"/>
    </xf>
    <xf numFmtId="0" fontId="11" fillId="8" borderId="63" xfId="132" applyFont="1" applyFill="1" applyBorder="1" applyAlignment="1">
      <alignment horizontal="center" vertical="center"/>
    </xf>
    <xf numFmtId="176" fontId="11" fillId="8" borderId="67" xfId="132" applyNumberFormat="1" applyFont="1" applyFill="1" applyBorder="1" applyAlignment="1">
      <alignment horizontal="left" vertical="center"/>
    </xf>
    <xf numFmtId="176" fontId="11" fillId="8" borderId="63" xfId="132" applyNumberFormat="1" applyFont="1" applyFill="1" applyBorder="1" applyAlignment="1">
      <alignment horizontal="left" vertical="center"/>
    </xf>
    <xf numFmtId="0" fontId="11" fillId="8" borderId="68" xfId="83" applyFont="1" applyFill="1" applyBorder="1" applyAlignment="1">
      <alignment horizontal="left" vertical="center" wrapText="1"/>
    </xf>
    <xf numFmtId="49" fontId="6" fillId="0" borderId="0" xfId="132" applyNumberFormat="1" applyFont="1" applyAlignment="1">
      <alignment vertical="top" wrapText="1"/>
    </xf>
    <xf numFmtId="49" fontId="6" fillId="0" borderId="0" xfId="128" applyNumberFormat="1" applyFont="1" applyAlignment="1">
      <alignment horizontal="left" vertical="center"/>
    </xf>
    <xf numFmtId="49" fontId="11" fillId="0" borderId="2" xfId="128" applyNumberFormat="1" applyFont="1" applyBorder="1" applyAlignment="1">
      <alignment horizontal="center" vertical="center"/>
    </xf>
    <xf numFmtId="49" fontId="11" fillId="0" borderId="3" xfId="128" applyNumberFormat="1" applyFont="1" applyBorder="1" applyAlignment="1">
      <alignment horizontal="center" vertical="center"/>
    </xf>
    <xf numFmtId="49" fontId="11" fillId="0" borderId="8" xfId="128" applyNumberFormat="1" applyFont="1" applyBorder="1" applyAlignment="1">
      <alignment horizontal="center" vertical="center"/>
    </xf>
    <xf numFmtId="49" fontId="11" fillId="0" borderId="4" xfId="128" applyNumberFormat="1" applyFont="1" applyBorder="1" applyAlignment="1">
      <alignment horizontal="center" vertical="center"/>
    </xf>
    <xf numFmtId="49" fontId="11" fillId="0" borderId="12" xfId="44" applyNumberFormat="1" applyFont="1" applyBorder="1" applyAlignment="1">
      <alignment horizontal="left" vertical="center"/>
    </xf>
    <xf numFmtId="49" fontId="11" fillId="0" borderId="0" xfId="44" applyNumberFormat="1" applyFont="1" applyBorder="1" applyAlignment="1">
      <alignment horizontal="right" vertical="center"/>
    </xf>
    <xf numFmtId="49" fontId="11" fillId="0" borderId="0" xfId="128" applyNumberFormat="1" applyFont="1" applyBorder="1" applyAlignment="1">
      <alignment vertical="center"/>
    </xf>
    <xf numFmtId="49" fontId="11" fillId="0" borderId="0" xfId="44" applyNumberFormat="1" applyFont="1" applyBorder="1" applyAlignment="1">
      <alignment horizontal="left" vertical="center"/>
    </xf>
    <xf numFmtId="49" fontId="11" fillId="0" borderId="12" xfId="128" applyNumberFormat="1" applyFont="1" applyBorder="1" applyAlignment="1">
      <alignment horizontal="center" vertical="center"/>
    </xf>
    <xf numFmtId="49" fontId="11" fillId="0" borderId="0" xfId="128" applyNumberFormat="1" applyFont="1" applyBorder="1" applyAlignment="1">
      <alignment horizontal="center" vertical="center"/>
    </xf>
    <xf numFmtId="49" fontId="11" fillId="0" borderId="13" xfId="128" applyNumberFormat="1" applyFont="1" applyBorder="1" applyAlignment="1">
      <alignment horizontal="center" vertical="center"/>
    </xf>
    <xf numFmtId="49" fontId="11" fillId="0" borderId="11" xfId="128" applyNumberFormat="1" applyFont="1" applyBorder="1" applyAlignment="1">
      <alignment horizontal="center" vertical="center"/>
    </xf>
    <xf numFmtId="49" fontId="11" fillId="0" borderId="18" xfId="128" applyNumberFormat="1" applyFont="1" applyBorder="1" applyAlignment="1">
      <alignment horizontal="center" vertical="center"/>
    </xf>
    <xf numFmtId="49" fontId="11" fillId="8" borderId="18" xfId="128" applyNumberFormat="1" applyFont="1" applyFill="1" applyBorder="1" applyAlignment="1">
      <alignment horizontal="center" vertical="center"/>
    </xf>
    <xf numFmtId="49" fontId="11" fillId="0" borderId="3" xfId="128" applyNumberFormat="1" applyFont="1" applyBorder="1" applyAlignment="1">
      <alignment vertical="center"/>
    </xf>
    <xf numFmtId="49" fontId="11" fillId="0" borderId="4" xfId="128" applyNumberFormat="1" applyFont="1" applyBorder="1" applyAlignment="1">
      <alignment vertical="center"/>
    </xf>
    <xf numFmtId="49" fontId="11" fillId="8" borderId="4" xfId="128" applyNumberFormat="1" applyFont="1" applyFill="1" applyBorder="1" applyAlignment="1">
      <alignment vertical="center"/>
    </xf>
    <xf numFmtId="49" fontId="11" fillId="8" borderId="3" xfId="128" applyNumberFormat="1" applyFont="1" applyFill="1" applyBorder="1" applyAlignment="1">
      <alignment vertical="center"/>
    </xf>
    <xf numFmtId="49" fontId="11" fillId="0" borderId="2" xfId="128" applyNumberFormat="1" applyFont="1" applyBorder="1" applyAlignment="1">
      <alignment vertical="center" shrinkToFit="1"/>
    </xf>
    <xf numFmtId="49" fontId="12" fillId="0" borderId="4" xfId="128" applyNumberFormat="1" applyFont="1" applyBorder="1" applyAlignment="1">
      <alignment vertical="center"/>
    </xf>
    <xf numFmtId="0" fontId="11" fillId="0" borderId="4" xfId="128" applyFont="1" applyBorder="1" applyAlignment="1">
      <alignment horizontal="left" vertical="center" shrinkToFit="1"/>
    </xf>
    <xf numFmtId="49" fontId="11" fillId="0" borderId="8" xfId="128" applyNumberFormat="1" applyFont="1" applyBorder="1" applyAlignment="1">
      <alignment vertical="center"/>
    </xf>
    <xf numFmtId="49" fontId="11" fillId="0" borderId="12" xfId="128" applyNumberFormat="1" applyFont="1" applyBorder="1" applyAlignment="1">
      <alignment horizontal="center" vertical="top" wrapText="1"/>
    </xf>
    <xf numFmtId="49" fontId="11" fillId="0" borderId="0" xfId="128" applyNumberFormat="1" applyFont="1" applyBorder="1" applyAlignment="1">
      <alignment horizontal="center" vertical="top" wrapText="1"/>
    </xf>
    <xf numFmtId="49" fontId="11" fillId="0" borderId="11" xfId="128" applyNumberFormat="1" applyFont="1" applyBorder="1" applyAlignment="1">
      <alignment vertical="center"/>
    </xf>
    <xf numFmtId="49" fontId="11" fillId="8" borderId="0" xfId="128" applyNumberFormat="1" applyFont="1" applyFill="1" applyBorder="1" applyAlignment="1">
      <alignment vertical="center"/>
    </xf>
    <xf numFmtId="0" fontId="6" fillId="0" borderId="12" xfId="104" applyFont="1" applyBorder="1" applyAlignment="1">
      <alignment vertical="center" shrinkToFit="1"/>
    </xf>
    <xf numFmtId="0" fontId="11" fillId="0" borderId="11" xfId="128" applyFont="1" applyBorder="1" applyAlignment="1">
      <alignment horizontal="left" vertical="center" shrinkToFit="1"/>
    </xf>
    <xf numFmtId="49" fontId="11" fillId="0" borderId="13" xfId="128" applyNumberFormat="1" applyFont="1" applyBorder="1" applyAlignment="1">
      <alignment vertical="center"/>
    </xf>
    <xf numFmtId="49" fontId="11" fillId="0" borderId="12" xfId="128" applyNumberFormat="1" applyFont="1" applyBorder="1" applyAlignment="1">
      <alignment horizontal="justify" vertical="top" wrapText="1"/>
    </xf>
    <xf numFmtId="49" fontId="11" fillId="0" borderId="0" xfId="128" applyNumberFormat="1" applyFont="1" applyBorder="1" applyAlignment="1">
      <alignment horizontal="justify" vertical="top" wrapText="1"/>
    </xf>
    <xf numFmtId="49" fontId="6" fillId="0" borderId="0" xfId="128" applyNumberFormat="1" applyFont="1" applyAlignment="1">
      <alignment vertical="top"/>
    </xf>
    <xf numFmtId="49" fontId="18" fillId="0" borderId="0" xfId="128" applyNumberFormat="1" applyFont="1" applyAlignment="1">
      <alignment vertical="center"/>
    </xf>
    <xf numFmtId="49" fontId="11" fillId="0" borderId="12" xfId="128" applyNumberFormat="1" applyFont="1" applyBorder="1" applyAlignment="1">
      <alignment vertical="center"/>
    </xf>
    <xf numFmtId="49" fontId="6" fillId="0" borderId="0" xfId="128" applyNumberFormat="1" applyFont="1" applyBorder="1" applyAlignment="1">
      <alignment horizontal="left" vertical="top"/>
    </xf>
    <xf numFmtId="49" fontId="11" fillId="0" borderId="19" xfId="128" applyNumberFormat="1" applyFont="1" applyBorder="1" applyAlignment="1">
      <alignment horizontal="center" vertical="center"/>
    </xf>
    <xf numFmtId="49" fontId="11" fillId="0" borderId="17" xfId="128" applyNumberFormat="1" applyFont="1" applyBorder="1" applyAlignment="1">
      <alignment horizontal="center" vertical="center"/>
    </xf>
    <xf numFmtId="49" fontId="11" fillId="0" borderId="20" xfId="128" applyNumberFormat="1" applyFont="1" applyBorder="1" applyAlignment="1">
      <alignment horizontal="center" vertical="center"/>
    </xf>
    <xf numFmtId="49" fontId="11" fillId="0" borderId="18" xfId="128" applyNumberFormat="1" applyFont="1" applyBorder="1" applyAlignment="1">
      <alignment vertical="center"/>
    </xf>
    <xf numFmtId="49" fontId="11" fillId="0" borderId="20" xfId="128" applyNumberFormat="1" applyFont="1" applyBorder="1" applyAlignment="1">
      <alignment vertical="center"/>
    </xf>
    <xf numFmtId="49" fontId="11" fillId="0" borderId="19" xfId="128" applyNumberFormat="1" applyFont="1" applyBorder="1" applyAlignment="1">
      <alignment vertical="center"/>
    </xf>
    <xf numFmtId="0" fontId="6" fillId="0" borderId="18" xfId="104" applyFont="1" applyBorder="1" applyAlignment="1">
      <alignment vertical="center" shrinkToFit="1"/>
    </xf>
    <xf numFmtId="0" fontId="11" fillId="0" borderId="20" xfId="128" applyFont="1" applyBorder="1" applyAlignment="1">
      <alignment horizontal="left" vertical="center" shrinkToFit="1"/>
    </xf>
    <xf numFmtId="49" fontId="11" fillId="0" borderId="2" xfId="79" applyNumberFormat="1" applyFont="1" applyBorder="1" applyAlignment="1">
      <alignment horizontal="left" vertical="top"/>
    </xf>
    <xf numFmtId="49" fontId="11" fillId="0" borderId="8" xfId="79" applyNumberFormat="1" applyFont="1" applyBorder="1" applyAlignment="1">
      <alignment horizontal="left" vertical="top"/>
    </xf>
    <xf numFmtId="49" fontId="11" fillId="0" borderId="2" xfId="79" applyNumberFormat="1" applyFont="1" applyBorder="1" applyAlignment="1">
      <alignment horizontal="left" vertical="center"/>
    </xf>
    <xf numFmtId="49" fontId="11" fillId="0" borderId="3" xfId="79" applyNumberFormat="1" applyFont="1" applyBorder="1" applyAlignment="1">
      <alignment horizontal="left" vertical="top" wrapText="1"/>
    </xf>
    <xf numFmtId="49" fontId="11" fillId="0" borderId="8" xfId="79" applyNumberFormat="1" applyFont="1" applyBorder="1" applyAlignment="1">
      <alignment horizontal="left" vertical="top" wrapText="1"/>
    </xf>
    <xf numFmtId="49" fontId="11" fillId="0" borderId="4" xfId="128" applyNumberFormat="1" applyFont="1" applyBorder="1" applyAlignment="1">
      <alignment horizontal="left" vertical="center" wrapText="1"/>
    </xf>
    <xf numFmtId="49" fontId="11" fillId="0" borderId="2" xfId="128" applyNumberFormat="1" applyFont="1" applyBorder="1" applyAlignment="1">
      <alignment vertical="center"/>
    </xf>
    <xf numFmtId="49" fontId="11" fillId="0" borderId="12" xfId="79" applyNumberFormat="1" applyFont="1" applyBorder="1" applyAlignment="1">
      <alignment horizontal="left" vertical="top"/>
    </xf>
    <xf numFmtId="49" fontId="11" fillId="0" borderId="13" xfId="79" applyNumberFormat="1" applyFont="1" applyBorder="1" applyAlignment="1">
      <alignment horizontal="left" vertical="top"/>
    </xf>
    <xf numFmtId="49" fontId="11" fillId="0" borderId="0" xfId="79" applyNumberFormat="1" applyFont="1" applyAlignment="1">
      <alignment horizontal="left" vertical="top" wrapText="1"/>
    </xf>
    <xf numFmtId="49" fontId="11" fillId="0" borderId="13" xfId="79" applyNumberFormat="1" applyFont="1" applyBorder="1" applyAlignment="1">
      <alignment horizontal="left" vertical="top" wrapText="1"/>
    </xf>
    <xf numFmtId="49" fontId="11" fillId="0" borderId="11" xfId="128" applyNumberFormat="1" applyFont="1" applyBorder="1" applyAlignment="1">
      <alignment horizontal="left" vertical="center" wrapText="1"/>
    </xf>
    <xf numFmtId="49" fontId="11" fillId="0" borderId="0" xfId="128" applyNumberFormat="1" applyFont="1" applyBorder="1" applyAlignment="1">
      <alignment vertical="top" wrapText="1"/>
    </xf>
    <xf numFmtId="49" fontId="11" fillId="0" borderId="12" xfId="79" applyNumberFormat="1" applyFont="1" applyBorder="1" applyAlignment="1">
      <alignment horizontal="left" vertical="center" wrapText="1"/>
    </xf>
    <xf numFmtId="49" fontId="11" fillId="0" borderId="13" xfId="79" applyNumberFormat="1" applyFont="1" applyBorder="1" applyAlignment="1">
      <alignment horizontal="left" vertical="center" wrapText="1"/>
    </xf>
    <xf numFmtId="49" fontId="6" fillId="0" borderId="0" xfId="128" applyNumberFormat="1" applyFont="1" applyAlignment="1">
      <alignment horizontal="right" vertical="center"/>
    </xf>
    <xf numFmtId="49" fontId="6" fillId="0" borderId="4" xfId="79" applyNumberFormat="1" applyFont="1" applyBorder="1" applyAlignment="1">
      <alignment horizontal="center" vertical="center"/>
    </xf>
    <xf numFmtId="49" fontId="6" fillId="0" borderId="69" xfId="79" applyNumberFormat="1" applyFont="1" applyBorder="1" applyAlignment="1">
      <alignment horizontal="center" vertical="center"/>
    </xf>
    <xf numFmtId="49" fontId="6" fillId="0" borderId="11" xfId="79" applyNumberFormat="1" applyFont="1" applyBorder="1" applyAlignment="1">
      <alignment horizontal="center" vertical="center"/>
    </xf>
    <xf numFmtId="49" fontId="6" fillId="0" borderId="38" xfId="79" applyNumberFormat="1" applyFont="1" applyBorder="1" applyAlignment="1">
      <alignment horizontal="center" vertical="center"/>
    </xf>
    <xf numFmtId="49" fontId="11" fillId="0" borderId="18" xfId="79" applyNumberFormat="1" applyFont="1" applyBorder="1" applyAlignment="1">
      <alignment horizontal="left" vertical="center" wrapText="1"/>
    </xf>
    <xf numFmtId="49" fontId="11" fillId="0" borderId="17" xfId="79" applyNumberFormat="1" applyFont="1" applyBorder="1" applyAlignment="1">
      <alignment horizontal="left" vertical="center" wrapText="1"/>
    </xf>
    <xf numFmtId="49" fontId="11" fillId="0" borderId="18" xfId="79" applyNumberFormat="1" applyFont="1" applyBorder="1" applyAlignment="1">
      <alignment horizontal="left" vertical="center"/>
    </xf>
    <xf numFmtId="49" fontId="11" fillId="0" borderId="19" xfId="79" applyNumberFormat="1" applyFont="1" applyBorder="1" applyAlignment="1">
      <alignment horizontal="left" vertical="top" wrapText="1"/>
    </xf>
    <xf numFmtId="49" fontId="11" fillId="0" borderId="17" xfId="79" applyNumberFormat="1" applyFont="1" applyBorder="1" applyAlignment="1">
      <alignment horizontal="left" vertical="top" wrapText="1"/>
    </xf>
    <xf numFmtId="49" fontId="11" fillId="0" borderId="20" xfId="128" applyNumberFormat="1" applyFont="1" applyBorder="1" applyAlignment="1">
      <alignment horizontal="left" vertical="center" wrapText="1"/>
    </xf>
    <xf numFmtId="49" fontId="11" fillId="0" borderId="19" xfId="128" applyNumberFormat="1" applyFont="1" applyBorder="1" applyAlignment="1">
      <alignment vertical="top" wrapText="1"/>
    </xf>
    <xf numFmtId="49" fontId="6" fillId="0" borderId="0" xfId="128" applyNumberFormat="1" applyFont="1" applyBorder="1" applyAlignment="1">
      <alignment horizontal="left" vertical="center"/>
    </xf>
    <xf numFmtId="49" fontId="11" fillId="0" borderId="3" xfId="130" applyNumberFormat="1" applyFont="1" applyBorder="1" applyAlignment="1">
      <alignment horizontal="left" vertical="center"/>
    </xf>
    <xf numFmtId="49" fontId="11" fillId="0" borderId="8" xfId="130" applyNumberFormat="1" applyFont="1" applyBorder="1" applyAlignment="1">
      <alignment horizontal="left" vertical="center"/>
    </xf>
    <xf numFmtId="49" fontId="11" fillId="0" borderId="2" xfId="130" applyNumberFormat="1" applyFont="1" applyBorder="1" applyAlignment="1">
      <alignment horizontal="left" vertical="center" wrapText="1"/>
    </xf>
    <xf numFmtId="49" fontId="11" fillId="0" borderId="13" xfId="130" applyNumberFormat="1" applyFont="1" applyBorder="1" applyAlignment="1">
      <alignment horizontal="left" vertical="center"/>
    </xf>
    <xf numFmtId="49" fontId="11" fillId="8" borderId="13" xfId="130" applyNumberFormat="1" applyFont="1" applyFill="1" applyBorder="1" applyAlignment="1">
      <alignment horizontal="left" vertical="center"/>
    </xf>
    <xf numFmtId="49" fontId="11" fillId="8" borderId="12" xfId="130" applyNumberFormat="1" applyFont="1" applyFill="1" applyBorder="1" applyAlignment="1">
      <alignment horizontal="left" vertical="center"/>
    </xf>
    <xf numFmtId="49" fontId="11" fillId="0" borderId="19" xfId="130" applyNumberFormat="1" applyFont="1" applyBorder="1" applyAlignment="1">
      <alignment horizontal="left" vertical="center"/>
    </xf>
    <xf numFmtId="49" fontId="11" fillId="0" borderId="17" xfId="130" applyNumberFormat="1" applyFont="1" applyBorder="1" applyAlignment="1">
      <alignment horizontal="left" vertical="center"/>
    </xf>
    <xf numFmtId="49" fontId="11" fillId="0" borderId="3" xfId="81" applyNumberFormat="1" applyFont="1" applyBorder="1" applyAlignment="1">
      <alignment horizontal="left" vertical="center" wrapText="1"/>
    </xf>
    <xf numFmtId="49" fontId="11" fillId="0" borderId="8" xfId="81" applyNumberFormat="1" applyFont="1" applyBorder="1" applyAlignment="1">
      <alignment horizontal="left" vertical="center" wrapText="1"/>
    </xf>
    <xf numFmtId="49" fontId="11" fillId="0" borderId="0" xfId="81" applyNumberFormat="1" applyFont="1" applyAlignment="1">
      <alignment horizontal="left" vertical="center" wrapText="1"/>
    </xf>
    <xf numFmtId="49" fontId="6" fillId="0" borderId="12" xfId="130" applyNumberFormat="1" applyFont="1" applyBorder="1" applyAlignment="1">
      <alignment horizontal="center" vertical="center"/>
    </xf>
    <xf numFmtId="49" fontId="6" fillId="0" borderId="13" xfId="130" applyNumberFormat="1" applyFont="1" applyBorder="1" applyAlignment="1">
      <alignment horizontal="center" vertical="center"/>
    </xf>
    <xf numFmtId="49" fontId="11" fillId="0" borderId="19" xfId="81" applyNumberFormat="1" applyFont="1" applyBorder="1" applyAlignment="1">
      <alignment horizontal="left" vertical="center" wrapText="1"/>
    </xf>
    <xf numFmtId="49" fontId="6" fillId="0" borderId="18" xfId="130" applyNumberFormat="1" applyFont="1" applyBorder="1" applyAlignment="1">
      <alignment horizontal="center" vertical="center"/>
    </xf>
    <xf numFmtId="49" fontId="6" fillId="0" borderId="19" xfId="130" applyNumberFormat="1" applyFont="1" applyBorder="1" applyAlignment="1">
      <alignment horizontal="center" vertical="center"/>
    </xf>
    <xf numFmtId="49" fontId="6" fillId="0" borderId="17" xfId="130" applyNumberFormat="1" applyFont="1" applyBorder="1" applyAlignment="1">
      <alignment horizontal="center" vertical="center"/>
    </xf>
    <xf numFmtId="49" fontId="6" fillId="0" borderId="0" xfId="130" applyNumberFormat="1" applyFont="1" applyBorder="1" applyAlignment="1">
      <alignment vertical="center" wrapText="1"/>
    </xf>
    <xf numFmtId="49" fontId="11" fillId="0" borderId="17" xfId="126" applyNumberFormat="1" applyFont="1" applyBorder="1" applyAlignment="1">
      <alignment vertical="center"/>
    </xf>
    <xf numFmtId="0" fontId="19" fillId="8" borderId="0" xfId="15" applyFont="1" applyFill="1" applyAlignment="1">
      <alignment horizontal="left" vertical="top"/>
    </xf>
    <xf numFmtId="0" fontId="19" fillId="8" borderId="0" xfId="15" applyFont="1" applyFill="1" applyAlignment="1">
      <alignment vertical="top"/>
    </xf>
    <xf numFmtId="0" fontId="11" fillId="8" borderId="70" xfId="15" applyFont="1" applyFill="1" applyBorder="1" applyAlignment="1">
      <alignment horizontal="center" vertical="center" wrapText="1"/>
    </xf>
    <xf numFmtId="0" fontId="11" fillId="8" borderId="71" xfId="15" applyFont="1" applyFill="1" applyBorder="1" applyAlignment="1">
      <alignment horizontal="center" vertical="center" wrapText="1"/>
    </xf>
    <xf numFmtId="0" fontId="11" fillId="8" borderId="70" xfId="15" applyFont="1" applyFill="1" applyBorder="1" applyAlignment="1">
      <alignment horizontal="center" vertical="center" textRotation="255"/>
    </xf>
    <xf numFmtId="0" fontId="11" fillId="8" borderId="72" xfId="15" applyFont="1" applyFill="1" applyBorder="1" applyAlignment="1">
      <alignment horizontal="center" vertical="center" textRotation="255"/>
    </xf>
    <xf numFmtId="0" fontId="11" fillId="8" borderId="73" xfId="15" applyFont="1" applyFill="1" applyBorder="1" applyAlignment="1">
      <alignment horizontal="center" vertical="center" textRotation="255"/>
    </xf>
    <xf numFmtId="0" fontId="11" fillId="8" borderId="74" xfId="15" applyFont="1" applyFill="1" applyBorder="1" applyAlignment="1">
      <alignment horizontal="center" vertical="center" textRotation="255"/>
    </xf>
    <xf numFmtId="0" fontId="11" fillId="9" borderId="74" xfId="15" applyFont="1" applyFill="1" applyBorder="1" applyAlignment="1">
      <alignment horizontal="left" vertical="center"/>
    </xf>
    <xf numFmtId="0" fontId="11" fillId="8" borderId="75" xfId="15" applyFont="1" applyFill="1" applyBorder="1" applyAlignment="1">
      <alignment horizontal="center" vertical="center"/>
    </xf>
    <xf numFmtId="0" fontId="11" fillId="8" borderId="72" xfId="15" applyFont="1" applyFill="1" applyBorder="1" applyAlignment="1">
      <alignment horizontal="center" vertical="center"/>
    </xf>
    <xf numFmtId="0" fontId="11" fillId="8" borderId="73" xfId="15" applyFont="1" applyFill="1" applyBorder="1" applyAlignment="1">
      <alignment horizontal="center" vertical="center"/>
    </xf>
    <xf numFmtId="0" fontId="11" fillId="8" borderId="75" xfId="15" applyFont="1" applyFill="1" applyBorder="1" applyAlignment="1">
      <alignment horizontal="center" vertical="center" wrapText="1"/>
    </xf>
    <xf numFmtId="0" fontId="11" fillId="8" borderId="72" xfId="15" applyFont="1" applyFill="1" applyBorder="1" applyAlignment="1">
      <alignment horizontal="center" vertical="center" wrapText="1"/>
    </xf>
    <xf numFmtId="0" fontId="11" fillId="8" borderId="73" xfId="15" applyFont="1" applyFill="1" applyBorder="1" applyAlignment="1">
      <alignment horizontal="center" vertical="center" wrapText="1"/>
    </xf>
    <xf numFmtId="0" fontId="11" fillId="8" borderId="76" xfId="15" applyFont="1" applyFill="1" applyBorder="1" applyAlignment="1">
      <alignment horizontal="center" vertical="center"/>
    </xf>
    <xf numFmtId="0" fontId="11" fillId="8" borderId="0" xfId="15" applyFont="1" applyFill="1" applyAlignment="1">
      <alignment horizontal="left" vertical="center"/>
    </xf>
    <xf numFmtId="0" fontId="19" fillId="8" borderId="0" xfId="15" applyFont="1" applyFill="1" applyAlignment="1">
      <alignment horizontal="left" vertical="center"/>
    </xf>
    <xf numFmtId="0" fontId="11" fillId="8" borderId="77" xfId="15" applyFont="1" applyFill="1" applyBorder="1" applyAlignment="1">
      <alignment horizontal="center" vertical="center" textRotation="255"/>
    </xf>
    <xf numFmtId="0" fontId="11" fillId="8" borderId="78" xfId="15" applyFont="1" applyFill="1" applyBorder="1" applyAlignment="1">
      <alignment horizontal="center" vertical="center" textRotation="255"/>
    </xf>
    <xf numFmtId="0" fontId="12" fillId="8" borderId="0" xfId="15" applyFont="1" applyFill="1" applyAlignment="1">
      <alignment horizontal="center" vertical="top"/>
    </xf>
    <xf numFmtId="0" fontId="20" fillId="8" borderId="0" xfId="15" applyFont="1" applyFill="1" applyAlignment="1">
      <alignment vertical="top"/>
    </xf>
    <xf numFmtId="0" fontId="20" fillId="8" borderId="0" xfId="15" applyFont="1" applyFill="1" applyAlignment="1">
      <alignment horizontal="left"/>
    </xf>
    <xf numFmtId="0" fontId="14" fillId="8" borderId="70" xfId="15" applyFont="1" applyFill="1" applyBorder="1" applyAlignment="1">
      <alignment horizontal="center" vertical="center" wrapText="1"/>
    </xf>
    <xf numFmtId="0" fontId="14" fillId="8" borderId="72" xfId="15" applyFont="1" applyFill="1" applyBorder="1" applyAlignment="1">
      <alignment horizontal="center" vertical="center" wrapText="1"/>
    </xf>
    <xf numFmtId="0" fontId="14" fillId="8" borderId="71" xfId="15" applyFont="1" applyFill="1" applyBorder="1" applyAlignment="1">
      <alignment horizontal="center" vertical="center" wrapText="1"/>
    </xf>
    <xf numFmtId="0" fontId="14" fillId="8" borderId="0" xfId="15" applyFont="1" applyFill="1" applyAlignment="1">
      <alignment horizontal="left" vertical="center"/>
    </xf>
    <xf numFmtId="0" fontId="20" fillId="8" borderId="0" xfId="15" applyFont="1" applyFill="1" applyAlignment="1">
      <alignment horizontal="left" vertical="center"/>
    </xf>
    <xf numFmtId="0" fontId="20" fillId="8" borderId="48" xfId="15" applyFont="1" applyFill="1" applyBorder="1" applyAlignment="1">
      <alignment horizontal="left"/>
    </xf>
    <xf numFmtId="0" fontId="14" fillId="8" borderId="77" xfId="15" applyFont="1" applyFill="1" applyBorder="1" applyAlignment="1">
      <alignment horizontal="center" vertical="center" textRotation="255"/>
    </xf>
    <xf numFmtId="0" fontId="14" fillId="8" borderId="74" xfId="15" applyFont="1" applyFill="1" applyBorder="1" applyAlignment="1">
      <alignment horizontal="center" vertical="center" textRotation="255"/>
    </xf>
    <xf numFmtId="0" fontId="14" fillId="8" borderId="78" xfId="15" applyFont="1" applyFill="1" applyBorder="1" applyAlignment="1">
      <alignment horizontal="center" vertical="center" textRotation="255"/>
    </xf>
    <xf numFmtId="0" fontId="11" fillId="8" borderId="1" xfId="15" applyFont="1" applyFill="1" applyBorder="1" applyAlignment="1">
      <alignment horizontal="center" vertical="center" wrapText="1"/>
    </xf>
    <xf numFmtId="0" fontId="11" fillId="8" borderId="48" xfId="15" applyFont="1" applyFill="1" applyBorder="1" applyAlignment="1">
      <alignment horizontal="center" vertical="center" wrapText="1"/>
    </xf>
    <xf numFmtId="0" fontId="11" fillId="8" borderId="50" xfId="15" applyFont="1" applyFill="1" applyBorder="1" applyAlignment="1">
      <alignment horizontal="center" vertical="center" textRotation="255"/>
    </xf>
    <xf numFmtId="0" fontId="11" fillId="8" borderId="19" xfId="15" applyFont="1" applyFill="1" applyBorder="1" applyAlignment="1">
      <alignment horizontal="center" vertical="center" textRotation="255"/>
    </xf>
    <xf numFmtId="0" fontId="11" fillId="8" borderId="17" xfId="15" applyFont="1" applyFill="1" applyBorder="1" applyAlignment="1">
      <alignment horizontal="center" vertical="center" textRotation="255"/>
    </xf>
    <xf numFmtId="0" fontId="11" fillId="8" borderId="21" xfId="15" applyFont="1" applyFill="1" applyBorder="1" applyAlignment="1">
      <alignment horizontal="center" vertical="center" textRotation="255"/>
    </xf>
    <xf numFmtId="0" fontId="11" fillId="9" borderId="21" xfId="15" applyFont="1" applyFill="1" applyBorder="1" applyAlignment="1">
      <alignment horizontal="left" vertical="center"/>
    </xf>
    <xf numFmtId="0" fontId="11" fillId="8" borderId="79" xfId="15" applyFont="1" applyFill="1" applyBorder="1" applyAlignment="1">
      <alignment horizontal="center" vertical="center"/>
    </xf>
    <xf numFmtId="0" fontId="11" fillId="8" borderId="80" xfId="15" applyFont="1" applyFill="1" applyBorder="1" applyAlignment="1">
      <alignment horizontal="center" vertical="center" textRotation="255"/>
    </xf>
    <xf numFmtId="0" fontId="11" fillId="8" borderId="81" xfId="15" applyFont="1" applyFill="1" applyBorder="1" applyAlignment="1">
      <alignment horizontal="center" vertical="center" textRotation="255"/>
    </xf>
    <xf numFmtId="0" fontId="14" fillId="8" borderId="0" xfId="15" applyFont="1" applyFill="1" applyAlignment="1">
      <alignment horizontal="left" vertical="top"/>
    </xf>
    <xf numFmtId="0" fontId="14" fillId="8" borderId="1" xfId="15" applyFont="1" applyFill="1" applyBorder="1" applyAlignment="1">
      <alignment horizontal="center" vertical="center" wrapText="1"/>
    </xf>
    <xf numFmtId="0" fontId="14" fillId="8" borderId="0" xfId="15" applyFont="1" applyFill="1" applyAlignment="1">
      <alignment horizontal="center" vertical="center" wrapText="1"/>
    </xf>
    <xf numFmtId="0" fontId="14" fillId="8" borderId="48" xfId="15" applyFont="1" applyFill="1" applyBorder="1" applyAlignment="1">
      <alignment horizontal="center" vertical="center" wrapText="1"/>
    </xf>
    <xf numFmtId="0" fontId="14" fillId="8" borderId="80" xfId="15" applyFont="1" applyFill="1" applyBorder="1" applyAlignment="1">
      <alignment horizontal="center" vertical="center" textRotation="255"/>
    </xf>
    <xf numFmtId="0" fontId="14" fillId="8" borderId="21" xfId="15" applyFont="1" applyFill="1" applyBorder="1" applyAlignment="1">
      <alignment horizontal="center" vertical="center" textRotation="255"/>
    </xf>
    <xf numFmtId="0" fontId="14" fillId="8" borderId="81" xfId="15" applyFont="1" applyFill="1" applyBorder="1" applyAlignment="1">
      <alignment horizontal="center" vertical="center" textRotation="255"/>
    </xf>
    <xf numFmtId="0" fontId="21" fillId="8" borderId="80" xfId="15" applyFont="1" applyFill="1" applyBorder="1" applyAlignment="1">
      <alignment horizontal="center" vertical="center"/>
    </xf>
    <xf numFmtId="0" fontId="22" fillId="0" borderId="21" xfId="15" applyFont="1" applyFill="1" applyBorder="1" applyAlignment="1">
      <alignment horizontal="center" vertical="center" wrapText="1"/>
    </xf>
    <xf numFmtId="0" fontId="23" fillId="0" borderId="21" xfId="15" applyFont="1" applyFill="1" applyBorder="1" applyAlignment="1">
      <alignment horizontal="center" vertical="center" wrapText="1"/>
    </xf>
    <xf numFmtId="0" fontId="11" fillId="8" borderId="47" xfId="15" applyFont="1" applyFill="1" applyBorder="1" applyAlignment="1">
      <alignment horizontal="center" vertical="center"/>
    </xf>
    <xf numFmtId="0" fontId="11" fillId="8" borderId="81" xfId="15" applyFont="1" applyFill="1" applyBorder="1" applyAlignment="1">
      <alignment horizontal="center" vertical="center"/>
    </xf>
    <xf numFmtId="0" fontId="23" fillId="0" borderId="0" xfId="15" applyFont="1" applyFill="1" applyAlignment="1">
      <alignment horizontal="right" vertical="top" wrapText="1"/>
    </xf>
    <xf numFmtId="0" fontId="14" fillId="8" borderId="47" xfId="15" applyFont="1" applyFill="1" applyBorder="1" applyAlignment="1">
      <alignment horizontal="center" vertical="center"/>
    </xf>
    <xf numFmtId="0" fontId="14" fillId="8" borderId="21" xfId="15" applyFont="1" applyFill="1" applyBorder="1" applyAlignment="1">
      <alignment horizontal="center" vertical="center"/>
    </xf>
    <xf numFmtId="0" fontId="14" fillId="8" borderId="81" xfId="15" applyFont="1" applyFill="1" applyBorder="1" applyAlignment="1">
      <alignment horizontal="center" vertical="center"/>
    </xf>
    <xf numFmtId="0" fontId="23" fillId="0" borderId="0" xfId="15" applyFont="1" applyFill="1" applyAlignment="1">
      <alignment horizontal="left" vertical="top" wrapText="1"/>
    </xf>
    <xf numFmtId="0" fontId="14" fillId="8" borderId="49" xfId="15" applyFont="1" applyFill="1" applyBorder="1" applyAlignment="1">
      <alignment horizontal="center" vertical="center"/>
    </xf>
    <xf numFmtId="0" fontId="14" fillId="0" borderId="21" xfId="15" applyFont="1" applyFill="1" applyBorder="1" applyAlignment="1">
      <alignment horizontal="left" vertical="center" wrapText="1"/>
    </xf>
    <xf numFmtId="0" fontId="11" fillId="8" borderId="82" xfId="15" applyFont="1" applyFill="1" applyBorder="1" applyAlignment="1">
      <alignment horizontal="center" vertical="center"/>
    </xf>
    <xf numFmtId="0" fontId="11" fillId="8" borderId="52" xfId="15" applyFont="1" applyFill="1" applyBorder="1" applyAlignment="1">
      <alignment horizontal="center" vertical="center"/>
    </xf>
    <xf numFmtId="0" fontId="14" fillId="8" borderId="50" xfId="15" applyFont="1" applyFill="1" applyBorder="1" applyAlignment="1">
      <alignment horizontal="center" vertical="center" wrapText="1"/>
    </xf>
    <xf numFmtId="0" fontId="14" fillId="8" borderId="19" xfId="15" applyFont="1" applyFill="1" applyBorder="1" applyAlignment="1">
      <alignment horizontal="center" vertical="center" wrapText="1"/>
    </xf>
    <xf numFmtId="0" fontId="14" fillId="8" borderId="51" xfId="15" applyFont="1" applyFill="1" applyBorder="1" applyAlignment="1">
      <alignment horizontal="center" vertical="center" wrapText="1"/>
    </xf>
    <xf numFmtId="0" fontId="14" fillId="8" borderId="52" xfId="15" applyFont="1" applyFill="1" applyBorder="1" applyAlignment="1">
      <alignment horizontal="center" vertical="center"/>
    </xf>
    <xf numFmtId="0" fontId="11" fillId="8" borderId="46" xfId="15" applyFont="1" applyFill="1" applyBorder="1" applyAlignment="1">
      <alignment horizontal="center" vertical="center"/>
    </xf>
    <xf numFmtId="0" fontId="21" fillId="8" borderId="80" xfId="15" applyFont="1" applyFill="1" applyBorder="1" applyAlignment="1">
      <alignment horizontal="left" vertical="center"/>
    </xf>
    <xf numFmtId="0" fontId="11" fillId="8" borderId="21" xfId="15" applyFont="1" applyFill="1" applyBorder="1" applyAlignment="1">
      <alignment horizontal="left" vertical="center" wrapText="1"/>
    </xf>
    <xf numFmtId="0" fontId="11" fillId="8" borderId="11" xfId="15" applyFont="1" applyFill="1" applyBorder="1" applyAlignment="1">
      <alignment horizontal="left" vertical="center" wrapText="1"/>
    </xf>
    <xf numFmtId="0" fontId="11" fillId="8" borderId="4" xfId="115" applyFont="1" applyFill="1" applyBorder="1" applyAlignment="1">
      <alignment horizontal="center" vertical="center" shrinkToFit="1"/>
    </xf>
    <xf numFmtId="176" fontId="11" fillId="8" borderId="21" xfId="15" applyNumberFormat="1" applyFont="1" applyFill="1" applyBorder="1" applyAlignment="1">
      <alignment horizontal="left" vertical="center" indent="1"/>
    </xf>
    <xf numFmtId="0" fontId="11" fillId="8" borderId="83" xfId="15" applyFont="1" applyFill="1" applyBorder="1" applyAlignment="1">
      <alignment horizontal="left" vertical="center"/>
    </xf>
    <xf numFmtId="0" fontId="11" fillId="8" borderId="47" xfId="15" applyFont="1" applyFill="1" applyBorder="1" applyAlignment="1">
      <alignment horizontal="left" vertical="center" wrapText="1"/>
    </xf>
    <xf numFmtId="0" fontId="11" fillId="8" borderId="4" xfId="15" applyFont="1" applyFill="1" applyBorder="1" applyAlignment="1">
      <alignment horizontal="left" vertical="center" wrapText="1"/>
    </xf>
    <xf numFmtId="0" fontId="14" fillId="8" borderId="4" xfId="15" applyFont="1" applyFill="1" applyBorder="1" applyAlignment="1">
      <alignment horizontal="center" vertical="center"/>
    </xf>
    <xf numFmtId="0" fontId="14" fillId="8" borderId="83" xfId="15" applyFont="1" applyFill="1" applyBorder="1" applyAlignment="1">
      <alignment horizontal="center" vertical="center"/>
    </xf>
    <xf numFmtId="0" fontId="14" fillId="8" borderId="47" xfId="15" applyFont="1" applyFill="1" applyBorder="1" applyAlignment="1">
      <alignment horizontal="left" vertical="center" wrapText="1"/>
    </xf>
    <xf numFmtId="0" fontId="14" fillId="8" borderId="11" xfId="15" applyFont="1" applyFill="1" applyBorder="1" applyAlignment="1">
      <alignment horizontal="left" vertical="center" wrapText="1"/>
    </xf>
    <xf numFmtId="0" fontId="14" fillId="8" borderId="2" xfId="65" applyFont="1" applyFill="1" applyBorder="1" applyAlignment="1">
      <alignment horizontal="center" vertical="center" wrapText="1"/>
    </xf>
    <xf numFmtId="0" fontId="14" fillId="8" borderId="3" xfId="65" applyFont="1" applyFill="1" applyBorder="1" applyAlignment="1">
      <alignment horizontal="left" vertical="center" wrapText="1"/>
    </xf>
    <xf numFmtId="0" fontId="14" fillId="8" borderId="8" xfId="65" applyFont="1" applyFill="1" applyBorder="1" applyAlignment="1">
      <alignment horizontal="left" vertical="center" wrapText="1"/>
    </xf>
    <xf numFmtId="0" fontId="14" fillId="8" borderId="4" xfId="115" applyFont="1" applyFill="1" applyBorder="1" applyAlignment="1">
      <alignment horizontal="center" vertical="center" shrinkToFit="1"/>
    </xf>
    <xf numFmtId="0" fontId="11" fillId="8" borderId="48" xfId="15" applyFont="1" applyFill="1" applyBorder="1" applyAlignment="1">
      <alignment horizontal="center" vertical="center"/>
    </xf>
    <xf numFmtId="0" fontId="11" fillId="8" borderId="11" xfId="115" applyFont="1" applyFill="1" applyBorder="1" applyAlignment="1">
      <alignment horizontal="center" vertical="center" shrinkToFit="1"/>
    </xf>
    <xf numFmtId="0" fontId="11" fillId="8" borderId="79" xfId="15" applyFont="1" applyFill="1" applyBorder="1" applyAlignment="1">
      <alignment horizontal="left" vertical="center"/>
    </xf>
    <xf numFmtId="0" fontId="11" fillId="8" borderId="49" xfId="15" applyFont="1" applyFill="1" applyBorder="1" applyAlignment="1">
      <alignment horizontal="left" vertical="center" wrapText="1"/>
    </xf>
    <xf numFmtId="0" fontId="14" fillId="8" borderId="11" xfId="15" applyFont="1" applyFill="1" applyBorder="1" applyAlignment="1">
      <alignment horizontal="center" vertical="center"/>
    </xf>
    <xf numFmtId="0" fontId="14" fillId="8" borderId="79" xfId="15" applyFont="1" applyFill="1" applyBorder="1" applyAlignment="1">
      <alignment horizontal="center" vertical="center"/>
    </xf>
    <xf numFmtId="0" fontId="14" fillId="8" borderId="49" xfId="15" applyFont="1" applyFill="1" applyBorder="1" applyAlignment="1">
      <alignment horizontal="left" vertical="center" wrapText="1"/>
    </xf>
    <xf numFmtId="0" fontId="14" fillId="8" borderId="12" xfId="65" applyFont="1" applyFill="1" applyBorder="1" applyAlignment="1">
      <alignment horizontal="center" vertical="center" wrapText="1"/>
    </xf>
    <xf numFmtId="0" fontId="14" fillId="8" borderId="13" xfId="65" applyFont="1" applyFill="1" applyBorder="1" applyAlignment="1">
      <alignment horizontal="left" vertical="center" wrapText="1"/>
    </xf>
    <xf numFmtId="0" fontId="14" fillId="8" borderId="0" xfId="65" applyFont="1" applyFill="1" applyAlignment="1">
      <alignment horizontal="left" vertical="center" wrapText="1"/>
    </xf>
    <xf numFmtId="0" fontId="14" fillId="8" borderId="11" xfId="115" applyFont="1" applyFill="1" applyBorder="1" applyAlignment="1">
      <alignment horizontal="center" vertical="center" shrinkToFit="1"/>
    </xf>
    <xf numFmtId="0" fontId="11" fillId="8" borderId="20" xfId="115" applyFont="1" applyFill="1" applyBorder="1" applyAlignment="1">
      <alignment horizontal="center" vertical="center" shrinkToFit="1"/>
    </xf>
    <xf numFmtId="0" fontId="14" fillId="8" borderId="20" xfId="15" applyFont="1" applyFill="1" applyBorder="1" applyAlignment="1">
      <alignment horizontal="center" vertical="center"/>
    </xf>
    <xf numFmtId="0" fontId="14" fillId="8" borderId="82" xfId="15" applyFont="1" applyFill="1" applyBorder="1" applyAlignment="1">
      <alignment horizontal="center" vertical="center"/>
    </xf>
    <xf numFmtId="0" fontId="14" fillId="8" borderId="20" xfId="115" applyFont="1" applyFill="1" applyBorder="1" applyAlignment="1">
      <alignment horizontal="center" vertical="center" shrinkToFit="1"/>
    </xf>
    <xf numFmtId="0" fontId="14" fillId="0" borderId="21" xfId="15" applyFont="1" applyFill="1" applyBorder="1" applyAlignment="1">
      <alignment horizontal="center" vertical="center"/>
    </xf>
    <xf numFmtId="0" fontId="23" fillId="0" borderId="84" xfId="15" applyFont="1" applyFill="1" applyBorder="1" applyAlignment="1">
      <alignment horizontal="center" vertical="center" wrapText="1"/>
    </xf>
    <xf numFmtId="0" fontId="23" fillId="0" borderId="85" xfId="15" applyFont="1" applyFill="1" applyBorder="1" applyAlignment="1">
      <alignment horizontal="center" vertical="center" wrapText="1"/>
    </xf>
    <xf numFmtId="0" fontId="11" fillId="8" borderId="7" xfId="15" applyFont="1" applyFill="1" applyBorder="1" applyAlignment="1">
      <alignment horizontal="center" vertical="center"/>
    </xf>
    <xf numFmtId="0" fontId="11" fillId="8" borderId="4" xfId="15" applyFont="1" applyFill="1" applyBorder="1" applyAlignment="1">
      <alignment horizontal="left" vertical="center" wrapText="1" shrinkToFit="1"/>
    </xf>
    <xf numFmtId="49" fontId="11" fillId="8" borderId="83" xfId="115" applyNumberFormat="1" applyFont="1" applyFill="1" applyBorder="1" applyAlignment="1">
      <alignment horizontal="left" vertical="center"/>
    </xf>
    <xf numFmtId="0" fontId="14" fillId="8" borderId="47" xfId="15" applyFont="1" applyFill="1" applyBorder="1" applyAlignment="1">
      <alignment horizontal="left" vertical="center" wrapText="1" shrinkToFit="1"/>
    </xf>
    <xf numFmtId="0" fontId="14" fillId="8" borderId="4" xfId="15" applyFont="1" applyFill="1" applyBorder="1" applyAlignment="1">
      <alignment horizontal="left" vertical="center" wrapText="1" shrinkToFit="1"/>
    </xf>
    <xf numFmtId="0" fontId="14" fillId="8" borderId="83" xfId="15" applyFont="1" applyFill="1" applyBorder="1" applyAlignment="1">
      <alignment horizontal="left" vertical="center" wrapText="1" shrinkToFit="1"/>
    </xf>
    <xf numFmtId="49" fontId="14" fillId="8" borderId="4" xfId="115" applyNumberFormat="1" applyFont="1" applyFill="1" applyBorder="1" applyAlignment="1">
      <alignment vertical="center"/>
    </xf>
    <xf numFmtId="49" fontId="14" fillId="8" borderId="83" xfId="115" applyNumberFormat="1" applyFont="1" applyFill="1" applyBorder="1" applyAlignment="1">
      <alignment horizontal="left" vertical="center"/>
    </xf>
    <xf numFmtId="0" fontId="11" fillId="8" borderId="11" xfId="15" applyFont="1" applyFill="1" applyBorder="1" applyAlignment="1">
      <alignment horizontal="left" vertical="center" wrapText="1" shrinkToFit="1"/>
    </xf>
    <xf numFmtId="49" fontId="11" fillId="8" borderId="79" xfId="115" applyNumberFormat="1" applyFont="1" applyFill="1" applyBorder="1" applyAlignment="1">
      <alignment horizontal="left" vertical="center"/>
    </xf>
    <xf numFmtId="0" fontId="14" fillId="8" borderId="49" xfId="15" applyFont="1" applyFill="1" applyBorder="1" applyAlignment="1">
      <alignment horizontal="left" vertical="center" wrapText="1" shrinkToFit="1"/>
    </xf>
    <xf numFmtId="0" fontId="14" fillId="8" borderId="11" xfId="15" applyFont="1" applyFill="1" applyBorder="1" applyAlignment="1">
      <alignment horizontal="left" vertical="center" wrapText="1" shrinkToFit="1"/>
    </xf>
    <xf numFmtId="0" fontId="14" fillId="8" borderId="79" xfId="15" applyFont="1" applyFill="1" applyBorder="1" applyAlignment="1">
      <alignment horizontal="left" vertical="center" wrapText="1" shrinkToFit="1"/>
    </xf>
    <xf numFmtId="49" fontId="14" fillId="8" borderId="12" xfId="65" applyNumberFormat="1" applyFont="1" applyFill="1" applyBorder="1" applyAlignment="1">
      <alignment horizontal="center" vertical="center" wrapText="1"/>
    </xf>
    <xf numFmtId="49" fontId="14" fillId="8" borderId="11" xfId="115" applyNumberFormat="1" applyFont="1" applyFill="1" applyBorder="1" applyAlignment="1">
      <alignment vertical="center"/>
    </xf>
    <xf numFmtId="49" fontId="14" fillId="8" borderId="79" xfId="115" applyNumberFormat="1" applyFont="1" applyFill="1" applyBorder="1" applyAlignment="1">
      <alignment horizontal="left" vertical="center"/>
    </xf>
    <xf numFmtId="0" fontId="11" fillId="8" borderId="51" xfId="15" applyFont="1" applyFill="1" applyBorder="1" applyAlignment="1">
      <alignment horizontal="center" vertical="center"/>
    </xf>
    <xf numFmtId="0" fontId="14" fillId="8" borderId="12" xfId="65" applyFont="1" applyFill="1" applyBorder="1" applyAlignment="1">
      <alignment vertical="center" wrapText="1"/>
    </xf>
    <xf numFmtId="0" fontId="11" fillId="8" borderId="20" xfId="15" applyFont="1" applyFill="1" applyBorder="1" applyAlignment="1">
      <alignment horizontal="left" vertical="center" wrapText="1" shrinkToFit="1"/>
    </xf>
    <xf numFmtId="0" fontId="14" fillId="8" borderId="52" xfId="15" applyFont="1" applyFill="1" applyBorder="1" applyAlignment="1">
      <alignment horizontal="left" vertical="center" wrapText="1" shrinkToFit="1"/>
    </xf>
    <xf numFmtId="0" fontId="14" fillId="8" borderId="20" xfId="15" applyFont="1" applyFill="1" applyBorder="1" applyAlignment="1">
      <alignment horizontal="left" vertical="center" wrapText="1" shrinkToFit="1"/>
    </xf>
    <xf numFmtId="0" fontId="14" fillId="8" borderId="82" xfId="15" applyFont="1" applyFill="1" applyBorder="1" applyAlignment="1">
      <alignment horizontal="left" vertical="center" wrapText="1" shrinkToFit="1"/>
    </xf>
    <xf numFmtId="0" fontId="11" fillId="8" borderId="21" xfId="15" applyFont="1" applyFill="1" applyBorder="1" applyAlignment="1">
      <alignment horizontal="center" vertical="center" shrinkToFit="1"/>
    </xf>
    <xf numFmtId="0" fontId="14" fillId="8" borderId="80" xfId="15" applyFont="1" applyFill="1" applyBorder="1" applyAlignment="1">
      <alignment horizontal="center" vertical="center" shrinkToFit="1"/>
    </xf>
    <xf numFmtId="0" fontId="14" fillId="8" borderId="21" xfId="15" applyFont="1" applyFill="1" applyBorder="1" applyAlignment="1">
      <alignment horizontal="center" vertical="center" shrinkToFit="1"/>
    </xf>
    <xf numFmtId="0" fontId="14" fillId="8" borderId="81" xfId="15" applyFont="1" applyFill="1" applyBorder="1" applyAlignment="1">
      <alignment horizontal="center" vertical="center" shrinkToFit="1"/>
    </xf>
    <xf numFmtId="0" fontId="11" fillId="8" borderId="8" xfId="15" applyFont="1" applyFill="1" applyBorder="1" applyAlignment="1">
      <alignment horizontal="left" vertical="center" wrapText="1" shrinkToFit="1"/>
    </xf>
    <xf numFmtId="0" fontId="14" fillId="8" borderId="45" xfId="65" applyFont="1" applyFill="1" applyBorder="1" applyAlignment="1">
      <alignment horizontal="center" vertical="center" wrapText="1"/>
    </xf>
    <xf numFmtId="0" fontId="14" fillId="8" borderId="8" xfId="15" applyFont="1" applyFill="1" applyBorder="1" applyAlignment="1">
      <alignment horizontal="left" vertical="center" wrapText="1" shrinkToFit="1"/>
    </xf>
    <xf numFmtId="0" fontId="14" fillId="8" borderId="46" xfId="15" applyFont="1" applyFill="1" applyBorder="1" applyAlignment="1">
      <alignment horizontal="left" vertical="center" wrapText="1" shrinkToFit="1"/>
    </xf>
    <xf numFmtId="49" fontId="14" fillId="8" borderId="20" xfId="115" applyNumberFormat="1" applyFont="1" applyFill="1" applyBorder="1" applyAlignment="1">
      <alignment vertical="center"/>
    </xf>
    <xf numFmtId="0" fontId="11" fillId="8" borderId="13" xfId="15" applyFont="1" applyFill="1" applyBorder="1" applyAlignment="1">
      <alignment horizontal="left" vertical="center" wrapText="1" shrinkToFit="1"/>
    </xf>
    <xf numFmtId="0" fontId="14" fillId="8" borderId="13" xfId="15" applyFont="1" applyFill="1" applyBorder="1" applyAlignment="1">
      <alignment horizontal="left" vertical="center" wrapText="1" shrinkToFit="1"/>
    </xf>
    <xf numFmtId="0" fontId="14" fillId="8" borderId="48" xfId="15" applyFont="1" applyFill="1" applyBorder="1" applyAlignment="1">
      <alignment horizontal="left" vertical="center" wrapText="1" shrinkToFit="1"/>
    </xf>
    <xf numFmtId="49" fontId="14" fillId="8" borderId="1" xfId="65" applyNumberFormat="1" applyFont="1" applyFill="1" applyBorder="1" applyAlignment="1">
      <alignment horizontal="center" vertical="center" wrapText="1"/>
    </xf>
    <xf numFmtId="49" fontId="14" fillId="8" borderId="4" xfId="115" applyNumberFormat="1" applyFont="1" applyFill="1" applyBorder="1" applyAlignment="1">
      <alignment horizontal="left" vertical="center"/>
    </xf>
    <xf numFmtId="49" fontId="14" fillId="8" borderId="11" xfId="115" applyNumberFormat="1" applyFont="1" applyFill="1" applyBorder="1" applyAlignment="1">
      <alignment horizontal="left" vertical="center"/>
    </xf>
    <xf numFmtId="0" fontId="11" fillId="8" borderId="83" xfId="15" applyFont="1" applyFill="1" applyBorder="1" applyAlignment="1">
      <alignment horizontal="center" vertical="center"/>
    </xf>
    <xf numFmtId="0" fontId="14" fillId="8" borderId="1" xfId="65" applyFont="1" applyFill="1" applyBorder="1" applyAlignment="1">
      <alignment vertical="center" wrapText="1"/>
    </xf>
    <xf numFmtId="0" fontId="11" fillId="8" borderId="67" xfId="15" applyFont="1" applyFill="1" applyBorder="1" applyAlignment="1">
      <alignment horizontal="center" vertical="center"/>
    </xf>
    <xf numFmtId="0" fontId="11" fillId="8" borderId="86" xfId="15" applyFont="1" applyFill="1" applyBorder="1" applyAlignment="1">
      <alignment horizontal="center" vertical="center"/>
    </xf>
    <xf numFmtId="0" fontId="21" fillId="8" borderId="87" xfId="15" applyFont="1" applyFill="1" applyBorder="1" applyAlignment="1">
      <alignment horizontal="left" vertical="center"/>
    </xf>
    <xf numFmtId="0" fontId="11" fillId="8" borderId="88" xfId="15" applyFont="1" applyFill="1" applyBorder="1" applyAlignment="1">
      <alignment horizontal="left" vertical="center" wrapText="1"/>
    </xf>
    <xf numFmtId="0" fontId="11" fillId="8" borderId="64" xfId="15" applyFont="1" applyFill="1" applyBorder="1" applyAlignment="1">
      <alignment horizontal="left" vertical="center" wrapText="1"/>
    </xf>
    <xf numFmtId="0" fontId="11" fillId="8" borderId="61" xfId="15" applyFont="1" applyFill="1" applyBorder="1" applyAlignment="1">
      <alignment horizontal="center" vertical="center"/>
    </xf>
    <xf numFmtId="0" fontId="22" fillId="0" borderId="88" xfId="15" applyFont="1" applyFill="1" applyBorder="1" applyAlignment="1">
      <alignment horizontal="center" vertical="center" wrapText="1"/>
    </xf>
    <xf numFmtId="0" fontId="14" fillId="0" borderId="88" xfId="15" applyFont="1" applyFill="1" applyBorder="1" applyAlignment="1">
      <alignment horizontal="center" vertical="center"/>
    </xf>
    <xf numFmtId="0" fontId="23" fillId="0" borderId="89" xfId="15" applyFont="1" applyFill="1" applyBorder="1" applyAlignment="1">
      <alignment horizontal="center" vertical="center" wrapText="1"/>
    </xf>
    <xf numFmtId="0" fontId="23" fillId="0" borderId="90" xfId="15" applyFont="1" applyFill="1" applyBorder="1" applyAlignment="1">
      <alignment horizontal="center" vertical="center" wrapText="1"/>
    </xf>
    <xf numFmtId="0" fontId="11" fillId="9" borderId="88" xfId="15" applyFont="1" applyFill="1" applyBorder="1" applyAlignment="1">
      <alignment horizontal="left" vertical="center"/>
    </xf>
    <xf numFmtId="0" fontId="11" fillId="8" borderId="61" xfId="15" applyFont="1" applyFill="1" applyBorder="1" applyAlignment="1">
      <alignment horizontal="left" vertical="center"/>
    </xf>
    <xf numFmtId="0" fontId="11" fillId="8" borderId="62" xfId="15" applyFont="1" applyFill="1" applyBorder="1" applyAlignment="1">
      <alignment horizontal="left" vertical="center"/>
    </xf>
    <xf numFmtId="0" fontId="11" fillId="8" borderId="63" xfId="15" applyFont="1" applyFill="1" applyBorder="1" applyAlignment="1">
      <alignment horizontal="left" vertical="center"/>
    </xf>
    <xf numFmtId="0" fontId="11" fillId="8" borderId="63" xfId="15" applyFont="1" applyFill="1" applyBorder="1" applyAlignment="1">
      <alignment horizontal="left" vertical="center" wrapText="1" shrinkToFit="1"/>
    </xf>
    <xf numFmtId="0" fontId="11" fillId="8" borderId="86" xfId="15" applyFont="1" applyFill="1" applyBorder="1" applyAlignment="1">
      <alignment horizontal="left" vertical="center"/>
    </xf>
    <xf numFmtId="0" fontId="11" fillId="8" borderId="65" xfId="15" applyFont="1" applyFill="1" applyBorder="1" applyAlignment="1">
      <alignment horizontal="left" vertical="center" wrapText="1"/>
    </xf>
    <xf numFmtId="49" fontId="11" fillId="8" borderId="86" xfId="115" applyNumberFormat="1" applyFont="1" applyFill="1" applyBorder="1" applyAlignment="1">
      <alignment horizontal="left" vertical="center"/>
    </xf>
    <xf numFmtId="0" fontId="14" fillId="8" borderId="67" xfId="65" applyFont="1" applyFill="1" applyBorder="1" applyAlignment="1">
      <alignment horizontal="center" vertical="center" wrapText="1"/>
    </xf>
    <xf numFmtId="0" fontId="14" fillId="8" borderId="63" xfId="15" applyFont="1" applyFill="1" applyBorder="1" applyAlignment="1">
      <alignment horizontal="left" vertical="center" wrapText="1" shrinkToFit="1"/>
    </xf>
    <xf numFmtId="0" fontId="14" fillId="8" borderId="61" xfId="65" applyFont="1" applyFill="1" applyBorder="1" applyAlignment="1">
      <alignment horizontal="center" vertical="center" wrapText="1"/>
    </xf>
    <xf numFmtId="0" fontId="14" fillId="8" borderId="68" xfId="15" applyFont="1" applyFill="1" applyBorder="1" applyAlignment="1">
      <alignment horizontal="left" vertical="center" wrapText="1" shrinkToFit="1"/>
    </xf>
    <xf numFmtId="0" fontId="14" fillId="8" borderId="65" xfId="15" applyFont="1" applyFill="1" applyBorder="1" applyAlignment="1">
      <alignment horizontal="left" vertical="center" wrapText="1"/>
    </xf>
    <xf numFmtId="0" fontId="14" fillId="8" borderId="64" xfId="15" applyFont="1" applyFill="1" applyBorder="1" applyAlignment="1">
      <alignment horizontal="left" vertical="center" wrapText="1"/>
    </xf>
    <xf numFmtId="0" fontId="14" fillId="8" borderId="62" xfId="65" applyFont="1" applyFill="1" applyBorder="1" applyAlignment="1">
      <alignment horizontal="left" vertical="center" wrapText="1"/>
    </xf>
    <xf numFmtId="0" fontId="14" fillId="8" borderId="63" xfId="65" applyFont="1" applyFill="1" applyBorder="1" applyAlignment="1">
      <alignment horizontal="left" vertical="center" wrapText="1"/>
    </xf>
    <xf numFmtId="49" fontId="14" fillId="8" borderId="64" xfId="115" applyNumberFormat="1" applyFont="1" applyFill="1" applyBorder="1" applyAlignment="1">
      <alignment horizontal="left" vertical="center"/>
    </xf>
    <xf numFmtId="49" fontId="14" fillId="8" borderId="86" xfId="115" applyNumberFormat="1" applyFont="1" applyFill="1" applyBorder="1" applyAlignment="1">
      <alignment horizontal="left" vertical="center"/>
    </xf>
    <xf numFmtId="14" fontId="11" fillId="8" borderId="0" xfId="15" applyNumberFormat="1" applyFont="1" applyFill="1" applyAlignment="1">
      <alignment horizontal="left" vertical="top"/>
    </xf>
    <xf numFmtId="20" fontId="11" fillId="8" borderId="0" xfId="15" applyNumberFormat="1" applyFont="1" applyFill="1" applyAlignment="1">
      <alignment horizontal="left" vertical="top"/>
    </xf>
    <xf numFmtId="0" fontId="21" fillId="8" borderId="0" xfId="16" applyFont="1" applyFill="1" applyAlignment="1">
      <alignment horizontal="left" vertical="top"/>
    </xf>
    <xf numFmtId="0" fontId="11" fillId="8" borderId="75" xfId="16" applyFont="1" applyFill="1" applyBorder="1" applyAlignment="1">
      <alignment horizontal="center" vertical="center" textRotation="255"/>
    </xf>
    <xf numFmtId="0" fontId="11" fillId="9" borderId="77" xfId="16" applyFont="1" applyFill="1" applyBorder="1" applyAlignment="1">
      <alignment horizontal="left" vertical="center"/>
    </xf>
    <xf numFmtId="0" fontId="11" fillId="8" borderId="76" xfId="16" applyFont="1" applyFill="1" applyBorder="1" applyAlignment="1">
      <alignment horizontal="center" vertical="center" wrapText="1"/>
    </xf>
    <xf numFmtId="0" fontId="11" fillId="9" borderId="91" xfId="16" applyFont="1" applyFill="1" applyBorder="1" applyAlignment="1">
      <alignment horizontal="center" vertical="center" textRotation="255"/>
    </xf>
    <xf numFmtId="0" fontId="11" fillId="9" borderId="92" xfId="16" applyFont="1" applyFill="1" applyBorder="1" applyAlignment="1">
      <alignment horizontal="center" vertical="center" textRotation="255"/>
    </xf>
    <xf numFmtId="0" fontId="11" fillId="9" borderId="72" xfId="16" applyFont="1" applyFill="1" applyBorder="1" applyAlignment="1">
      <alignment horizontal="center" vertical="center" textRotation="255"/>
    </xf>
    <xf numFmtId="0" fontId="11" fillId="9" borderId="93" xfId="16" applyFont="1" applyFill="1" applyBorder="1" applyAlignment="1">
      <alignment horizontal="center" vertical="center" textRotation="255"/>
    </xf>
    <xf numFmtId="0" fontId="19" fillId="8" borderId="48" xfId="16" applyFont="1" applyFill="1" applyBorder="1" applyAlignment="1">
      <alignment horizontal="left" wrapText="1"/>
    </xf>
    <xf numFmtId="0" fontId="12" fillId="9" borderId="91" xfId="16" applyFont="1" applyFill="1" applyBorder="1" applyAlignment="1">
      <alignment horizontal="center" vertical="center" textRotation="255"/>
    </xf>
    <xf numFmtId="0" fontId="12" fillId="9" borderId="92" xfId="16" applyFont="1" applyFill="1" applyBorder="1" applyAlignment="1">
      <alignment horizontal="center" vertical="center" textRotation="255"/>
    </xf>
    <xf numFmtId="0" fontId="12" fillId="9" borderId="93" xfId="16" applyFont="1" applyFill="1" applyBorder="1" applyAlignment="1">
      <alignment horizontal="center" vertical="center" textRotation="255"/>
    </xf>
    <xf numFmtId="0" fontId="11" fillId="8" borderId="44" xfId="16" applyFont="1" applyFill="1" applyBorder="1" applyAlignment="1">
      <alignment horizontal="center" vertical="center"/>
    </xf>
    <xf numFmtId="0" fontId="20" fillId="8" borderId="0" xfId="16" applyFont="1" applyFill="1" applyAlignment="1">
      <alignment horizontal="left" vertical="top"/>
    </xf>
    <xf numFmtId="0" fontId="22" fillId="8" borderId="48" xfId="16" applyFont="1" applyFill="1" applyBorder="1" applyAlignment="1">
      <alignment horizontal="left" vertical="center" wrapText="1"/>
    </xf>
    <xf numFmtId="0" fontId="14" fillId="9" borderId="91" xfId="16" applyFont="1" applyFill="1" applyBorder="1" applyAlignment="1">
      <alignment horizontal="center" vertical="center" textRotation="255"/>
    </xf>
    <xf numFmtId="0" fontId="14" fillId="9" borderId="92" xfId="16" applyFont="1" applyFill="1" applyBorder="1" applyAlignment="1">
      <alignment horizontal="center" vertical="center" textRotation="255"/>
    </xf>
    <xf numFmtId="0" fontId="14" fillId="9" borderId="72" xfId="16" applyFont="1" applyFill="1" applyBorder="1" applyAlignment="1">
      <alignment horizontal="center" vertical="center" textRotation="255"/>
    </xf>
    <xf numFmtId="0" fontId="14" fillId="9" borderId="93" xfId="16" applyFont="1" applyFill="1" applyBorder="1" applyAlignment="1">
      <alignment horizontal="center" vertical="center" textRotation="255"/>
    </xf>
    <xf numFmtId="0" fontId="22" fillId="8" borderId="0" xfId="16" applyFont="1" applyFill="1" applyAlignment="1">
      <alignment horizontal="left" vertical="top"/>
    </xf>
    <xf numFmtId="0" fontId="20" fillId="8" borderId="48" xfId="16" applyFont="1" applyFill="1" applyBorder="1" applyAlignment="1">
      <alignment horizontal="left" wrapText="1"/>
    </xf>
    <xf numFmtId="0" fontId="20" fillId="8" borderId="0" xfId="16" applyFont="1" applyFill="1" applyAlignment="1">
      <alignment horizontal="left" wrapText="1"/>
    </xf>
    <xf numFmtId="0" fontId="14" fillId="9" borderId="94" xfId="16" applyFont="1" applyFill="1" applyBorder="1" applyAlignment="1">
      <alignment horizontal="left" vertical="center"/>
    </xf>
    <xf numFmtId="0" fontId="14" fillId="8" borderId="76" xfId="16" applyFont="1" applyFill="1" applyBorder="1" applyAlignment="1">
      <alignment horizontal="center" vertical="center" wrapText="1"/>
    </xf>
    <xf numFmtId="0" fontId="23" fillId="9" borderId="91" xfId="16" applyFont="1" applyFill="1" applyBorder="1" applyAlignment="1">
      <alignment horizontal="center" vertical="center" textRotation="255"/>
    </xf>
    <xf numFmtId="0" fontId="23" fillId="9" borderId="92" xfId="16" applyFont="1" applyFill="1" applyBorder="1" applyAlignment="1">
      <alignment horizontal="center" vertical="center" textRotation="255"/>
    </xf>
    <xf numFmtId="0" fontId="23" fillId="9" borderId="93" xfId="16" applyFont="1" applyFill="1" applyBorder="1" applyAlignment="1">
      <alignment horizontal="center" vertical="center" textRotation="255"/>
    </xf>
    <xf numFmtId="0" fontId="24" fillId="8" borderId="0" xfId="16" applyFont="1" applyFill="1" applyAlignment="1">
      <alignment horizontal="left" vertical="top"/>
    </xf>
    <xf numFmtId="0" fontId="11" fillId="8" borderId="18" xfId="16" applyFont="1" applyFill="1" applyBorder="1" applyAlignment="1">
      <alignment horizontal="center" vertical="center" textRotation="255"/>
    </xf>
    <xf numFmtId="0" fontId="11" fillId="9" borderId="80" xfId="16" applyFont="1" applyFill="1" applyBorder="1" applyAlignment="1">
      <alignment horizontal="left" vertical="center"/>
    </xf>
    <xf numFmtId="0" fontId="11" fillId="8" borderId="79" xfId="16" applyFont="1" applyFill="1" applyBorder="1" applyAlignment="1">
      <alignment horizontal="center" vertical="center" wrapText="1"/>
    </xf>
    <xf numFmtId="0" fontId="11" fillId="9" borderId="49" xfId="16" applyFont="1" applyFill="1" applyBorder="1" applyAlignment="1">
      <alignment horizontal="left" vertical="center"/>
    </xf>
    <xf numFmtId="0" fontId="11" fillId="8" borderId="95" xfId="16" applyFont="1" applyFill="1" applyBorder="1" applyAlignment="1">
      <alignment horizontal="center" vertical="center"/>
    </xf>
    <xf numFmtId="0" fontId="11" fillId="9" borderId="95" xfId="16" applyFont="1" applyFill="1" applyBorder="1" applyAlignment="1">
      <alignment horizontal="left" vertical="center"/>
    </xf>
    <xf numFmtId="0" fontId="21" fillId="8" borderId="75" xfId="16" applyFont="1" applyFill="1" applyBorder="1" applyAlignment="1">
      <alignment horizontal="center" vertical="center" wrapText="1"/>
    </xf>
    <xf numFmtId="0" fontId="21" fillId="8" borderId="72" xfId="16" applyFont="1" applyFill="1" applyBorder="1" applyAlignment="1">
      <alignment vertical="center" wrapText="1"/>
    </xf>
    <xf numFmtId="0" fontId="21" fillId="8" borderId="73" xfId="16" applyFont="1" applyFill="1" applyBorder="1" applyAlignment="1">
      <alignment vertical="center" wrapText="1"/>
    </xf>
    <xf numFmtId="0" fontId="21" fillId="8" borderId="95" xfId="16" applyFont="1" applyFill="1" applyBorder="1" applyAlignment="1">
      <alignment horizontal="center" vertical="center" wrapText="1"/>
    </xf>
    <xf numFmtId="0" fontId="21" fillId="8" borderId="71" xfId="16" applyFont="1" applyFill="1" applyBorder="1" applyAlignment="1">
      <alignment horizontal="center" vertical="center" wrapText="1"/>
    </xf>
    <xf numFmtId="0" fontId="11" fillId="9" borderId="11" xfId="16" applyFont="1" applyFill="1" applyBorder="1" applyAlignment="1">
      <alignment horizontal="left" vertical="center"/>
    </xf>
    <xf numFmtId="0" fontId="11" fillId="9" borderId="94" xfId="16" applyFont="1" applyFill="1" applyBorder="1" applyAlignment="1">
      <alignment horizontal="left" vertical="center"/>
    </xf>
    <xf numFmtId="0" fontId="11" fillId="9" borderId="13" xfId="16" applyFont="1" applyFill="1" applyBorder="1" applyAlignment="1">
      <alignment horizontal="left" vertical="center"/>
    </xf>
    <xf numFmtId="0" fontId="14" fillId="9" borderId="49" xfId="16" applyFont="1" applyFill="1" applyBorder="1" applyAlignment="1">
      <alignment horizontal="left" vertical="center"/>
    </xf>
    <xf numFmtId="0" fontId="14" fillId="8" borderId="75" xfId="16" applyFont="1" applyFill="1" applyBorder="1" applyAlignment="1">
      <alignment horizontal="center" vertical="center"/>
    </xf>
    <xf numFmtId="0" fontId="14" fillId="8" borderId="73" xfId="16" applyFont="1" applyFill="1" applyBorder="1" applyAlignment="1">
      <alignment horizontal="center" vertical="center"/>
    </xf>
    <xf numFmtId="0" fontId="14" fillId="8" borderId="95" xfId="16" applyFont="1" applyFill="1" applyBorder="1" applyAlignment="1">
      <alignment horizontal="center" vertical="center"/>
    </xf>
    <xf numFmtId="0" fontId="14" fillId="9" borderId="11" xfId="16" applyFont="1" applyFill="1" applyBorder="1" applyAlignment="1">
      <alignment horizontal="left" vertical="center"/>
    </xf>
    <xf numFmtId="0" fontId="14" fillId="8" borderId="72" xfId="16" applyFont="1" applyFill="1" applyBorder="1" applyAlignment="1">
      <alignment horizontal="center" vertical="center"/>
    </xf>
    <xf numFmtId="0" fontId="22" fillId="8" borderId="75" xfId="16" applyFont="1" applyFill="1" applyBorder="1" applyAlignment="1">
      <alignment horizontal="center" vertical="center" wrapText="1"/>
    </xf>
    <xf numFmtId="0" fontId="22" fillId="8" borderId="72" xfId="16" applyFont="1" applyFill="1" applyBorder="1" applyAlignment="1">
      <alignment vertical="center" wrapText="1"/>
    </xf>
    <xf numFmtId="0" fontId="22" fillId="8" borderId="73" xfId="16" applyFont="1" applyFill="1" applyBorder="1" applyAlignment="1">
      <alignment vertical="center" wrapText="1"/>
    </xf>
    <xf numFmtId="0" fontId="22" fillId="8" borderId="95" xfId="16" applyFont="1" applyFill="1" applyBorder="1" applyAlignment="1">
      <alignment horizontal="center" vertical="center" wrapText="1"/>
    </xf>
    <xf numFmtId="0" fontId="22" fillId="8" borderId="71" xfId="16" applyFont="1" applyFill="1" applyBorder="1" applyAlignment="1">
      <alignment horizontal="center" vertical="center" wrapText="1"/>
    </xf>
    <xf numFmtId="0" fontId="14" fillId="8" borderId="79" xfId="16" applyFont="1" applyFill="1" applyBorder="1" applyAlignment="1">
      <alignment horizontal="center" vertical="center" wrapText="1"/>
    </xf>
    <xf numFmtId="0" fontId="14" fillId="0" borderId="21" xfId="16" applyFont="1" applyFill="1" applyBorder="1" applyAlignment="1">
      <alignment horizontal="center" vertical="center" wrapText="1"/>
    </xf>
    <xf numFmtId="0" fontId="23" fillId="0" borderId="81" xfId="16" applyFont="1" applyFill="1" applyBorder="1" applyAlignment="1">
      <alignment horizontal="center" vertical="center" wrapText="1"/>
    </xf>
    <xf numFmtId="0" fontId="21" fillId="8" borderId="12" xfId="16" applyFont="1" applyFill="1" applyBorder="1" applyAlignment="1">
      <alignment horizontal="center" vertical="center" wrapText="1"/>
    </xf>
    <xf numFmtId="0" fontId="12" fillId="8" borderId="19" xfId="16" applyFont="1" applyFill="1" applyBorder="1" applyAlignment="1">
      <alignment vertical="center" wrapText="1"/>
    </xf>
    <xf numFmtId="0" fontId="12" fillId="8" borderId="17" xfId="16" applyFont="1" applyFill="1" applyBorder="1" applyAlignment="1">
      <alignment vertical="center" wrapText="1"/>
    </xf>
    <xf numFmtId="0" fontId="21" fillId="8" borderId="11" xfId="16" applyFont="1" applyFill="1" applyBorder="1" applyAlignment="1">
      <alignment horizontal="center" vertical="center" wrapText="1"/>
    </xf>
    <xf numFmtId="0" fontId="21" fillId="8" borderId="48" xfId="16" applyFont="1" applyFill="1" applyBorder="1" applyAlignment="1">
      <alignment horizontal="center" vertical="center" wrapText="1"/>
    </xf>
    <xf numFmtId="0" fontId="14" fillId="8" borderId="12" xfId="16" applyFont="1" applyFill="1" applyBorder="1" applyAlignment="1">
      <alignment horizontal="center" vertical="center"/>
    </xf>
    <xf numFmtId="0" fontId="14" fillId="8" borderId="13" xfId="16" applyFont="1" applyFill="1" applyBorder="1" applyAlignment="1">
      <alignment horizontal="center" vertical="center"/>
    </xf>
    <xf numFmtId="0" fontId="14" fillId="8" borderId="0" xfId="16" applyFont="1" applyFill="1" applyAlignment="1">
      <alignment horizontal="center" vertical="center"/>
    </xf>
    <xf numFmtId="0" fontId="22" fillId="8" borderId="12" xfId="16" applyFont="1" applyFill="1" applyBorder="1" applyAlignment="1">
      <alignment horizontal="center" vertical="center" wrapText="1"/>
    </xf>
    <xf numFmtId="0" fontId="23" fillId="8" borderId="19" xfId="16" applyFont="1" applyFill="1" applyBorder="1" applyAlignment="1">
      <alignment vertical="center" wrapText="1"/>
    </xf>
    <xf numFmtId="0" fontId="23" fillId="8" borderId="17" xfId="16" applyFont="1" applyFill="1" applyBorder="1" applyAlignment="1">
      <alignment vertical="center" wrapText="1"/>
    </xf>
    <xf numFmtId="0" fontId="22" fillId="8" borderId="11" xfId="16" applyFont="1" applyFill="1" applyBorder="1" applyAlignment="1">
      <alignment horizontal="center" vertical="center" wrapText="1"/>
    </xf>
    <xf numFmtId="0" fontId="22" fillId="8" borderId="48" xfId="16" applyFont="1" applyFill="1" applyBorder="1" applyAlignment="1">
      <alignment horizontal="center" vertical="center" wrapText="1"/>
    </xf>
    <xf numFmtId="0" fontId="12" fillId="8" borderId="0" xfId="16" applyFont="1" applyFill="1" applyAlignment="1">
      <alignment horizontal="center" vertical="center" wrapText="1"/>
    </xf>
    <xf numFmtId="0" fontId="23" fillId="8" borderId="12" xfId="16" applyFont="1" applyFill="1" applyBorder="1" applyAlignment="1">
      <alignment horizontal="center" vertical="center" wrapText="1"/>
    </xf>
    <xf numFmtId="0" fontId="23" fillId="8" borderId="0" xfId="16" applyFont="1" applyFill="1" applyAlignment="1">
      <alignment horizontal="center" vertical="center" wrapText="1"/>
    </xf>
    <xf numFmtId="0" fontId="23" fillId="8" borderId="13" xfId="16" applyFont="1" applyFill="1" applyBorder="1" applyAlignment="1">
      <alignment horizontal="center" vertical="center" wrapText="1"/>
    </xf>
    <xf numFmtId="0" fontId="23" fillId="8" borderId="18" xfId="16" applyFont="1" applyFill="1" applyBorder="1" applyAlignment="1">
      <alignment horizontal="center" vertical="center" wrapText="1"/>
    </xf>
    <xf numFmtId="0" fontId="23" fillId="8" borderId="19" xfId="16" applyFont="1" applyFill="1" applyBorder="1" applyAlignment="1">
      <alignment horizontal="center" vertical="center" wrapText="1"/>
    </xf>
    <xf numFmtId="0" fontId="23" fillId="8" borderId="17" xfId="16" applyFont="1" applyFill="1" applyBorder="1" applyAlignment="1">
      <alignment horizontal="center" vertical="center" wrapText="1"/>
    </xf>
    <xf numFmtId="0" fontId="11" fillId="8" borderId="4" xfId="16" applyFont="1" applyFill="1" applyBorder="1" applyAlignment="1">
      <alignment horizontal="center" vertical="center" wrapText="1"/>
    </xf>
    <xf numFmtId="0" fontId="14" fillId="8" borderId="4" xfId="16" applyFont="1" applyFill="1" applyBorder="1" applyAlignment="1">
      <alignment horizontal="center" vertical="center" wrapText="1"/>
    </xf>
    <xf numFmtId="0" fontId="11" fillId="8" borderId="21" xfId="16" applyFont="1" applyFill="1" applyBorder="1" applyAlignment="1">
      <alignment horizontal="left" vertical="center"/>
    </xf>
    <xf numFmtId="176" fontId="11" fillId="8" borderId="21" xfId="16" applyNumberFormat="1" applyFont="1" applyFill="1" applyBorder="1" applyAlignment="1">
      <alignment horizontal="left" vertical="center"/>
    </xf>
    <xf numFmtId="0" fontId="11" fillId="8" borderId="11" xfId="16" applyFont="1" applyFill="1" applyBorder="1" applyAlignment="1">
      <alignment horizontal="center" vertical="center" wrapText="1"/>
    </xf>
    <xf numFmtId="0" fontId="14" fillId="8" borderId="11" xfId="16" applyFont="1" applyFill="1" applyBorder="1" applyAlignment="1">
      <alignment horizontal="center" vertical="center" wrapText="1"/>
    </xf>
    <xf numFmtId="0" fontId="11" fillId="8" borderId="20" xfId="16" applyFont="1" applyFill="1" applyBorder="1" applyAlignment="1">
      <alignment horizontal="center" vertical="center" wrapText="1"/>
    </xf>
    <xf numFmtId="0" fontId="14" fillId="8" borderId="18" xfId="16" applyFont="1" applyFill="1" applyBorder="1" applyAlignment="1">
      <alignment horizontal="center" vertical="center"/>
    </xf>
    <xf numFmtId="0" fontId="14" fillId="8" borderId="17" xfId="16" applyFont="1" applyFill="1" applyBorder="1" applyAlignment="1">
      <alignment horizontal="center" vertical="center"/>
    </xf>
    <xf numFmtId="0" fontId="14" fillId="8" borderId="19" xfId="16" applyFont="1" applyFill="1" applyBorder="1" applyAlignment="1">
      <alignment horizontal="center" vertical="center"/>
    </xf>
    <xf numFmtId="0" fontId="14" fillId="8" borderId="20" xfId="16" applyFont="1" applyFill="1" applyBorder="1" applyAlignment="1">
      <alignment horizontal="center" vertical="center" wrapText="1"/>
    </xf>
    <xf numFmtId="0" fontId="14" fillId="0" borderId="81" xfId="16" applyFont="1" applyFill="1" applyBorder="1" applyAlignment="1">
      <alignment horizontal="center" vertical="center" wrapText="1"/>
    </xf>
    <xf numFmtId="0" fontId="25" fillId="8" borderId="21" xfId="16" applyFont="1" applyFill="1" applyBorder="1" applyAlignment="1">
      <alignment horizontal="center" vertical="center"/>
    </xf>
    <xf numFmtId="49" fontId="11" fillId="8" borderId="4" xfId="16" applyNumberFormat="1" applyFont="1" applyFill="1" applyBorder="1" applyAlignment="1">
      <alignment horizontal="center" vertical="center" wrapText="1"/>
    </xf>
    <xf numFmtId="49" fontId="21" fillId="8" borderId="4" xfId="16" applyNumberFormat="1" applyFont="1" applyFill="1" applyBorder="1" applyAlignment="1">
      <alignment horizontal="right" vertical="center" wrapText="1"/>
    </xf>
    <xf numFmtId="49" fontId="21" fillId="8" borderId="83" xfId="16" applyNumberFormat="1" applyFont="1" applyFill="1" applyBorder="1" applyAlignment="1">
      <alignment horizontal="right" vertical="center" wrapText="1"/>
    </xf>
    <xf numFmtId="49" fontId="11" fillId="0" borderId="83" xfId="116" applyNumberFormat="1" applyFont="1" applyBorder="1" applyAlignment="1">
      <alignment horizontal="left" vertical="center"/>
    </xf>
    <xf numFmtId="0" fontId="26" fillId="8" borderId="21" xfId="16" applyFont="1" applyFill="1" applyBorder="1" applyAlignment="1">
      <alignment horizontal="center" vertical="center"/>
    </xf>
    <xf numFmtId="49" fontId="14" fillId="8" borderId="4" xfId="16" applyNumberFormat="1" applyFont="1" applyFill="1" applyBorder="1" applyAlignment="1">
      <alignment horizontal="center" vertical="center" wrapText="1"/>
    </xf>
    <xf numFmtId="49" fontId="22" fillId="8" borderId="4" xfId="16" applyNumberFormat="1" applyFont="1" applyFill="1" applyBorder="1" applyAlignment="1">
      <alignment horizontal="right" vertical="center" wrapText="1"/>
    </xf>
    <xf numFmtId="49" fontId="22" fillId="8" borderId="83" xfId="16" applyNumberFormat="1" applyFont="1" applyFill="1" applyBorder="1" applyAlignment="1">
      <alignment horizontal="right" vertical="center" wrapText="1"/>
    </xf>
    <xf numFmtId="49" fontId="14" fillId="0" borderId="83" xfId="116" applyNumberFormat="1" applyFont="1" applyBorder="1" applyAlignment="1">
      <alignment horizontal="left" vertical="center"/>
    </xf>
    <xf numFmtId="49" fontId="11" fillId="0" borderId="12" xfId="66" applyNumberFormat="1" applyFont="1" applyBorder="1" applyAlignment="1">
      <alignment horizontal="center" vertical="center" wrapText="1"/>
    </xf>
    <xf numFmtId="49" fontId="11" fillId="8" borderId="11" xfId="16" applyNumberFormat="1" applyFont="1" applyFill="1" applyBorder="1" applyAlignment="1">
      <alignment horizontal="center" vertical="center" wrapText="1"/>
    </xf>
    <xf numFmtId="49" fontId="21" fillId="8" borderId="11" xfId="16" applyNumberFormat="1" applyFont="1" applyFill="1" applyBorder="1" applyAlignment="1">
      <alignment horizontal="right" vertical="center" wrapText="1"/>
    </xf>
    <xf numFmtId="49" fontId="21" fillId="8" borderId="79" xfId="16" applyNumberFormat="1" applyFont="1" applyFill="1" applyBorder="1" applyAlignment="1">
      <alignment horizontal="right" vertical="center" wrapText="1"/>
    </xf>
    <xf numFmtId="49" fontId="11" fillId="0" borderId="79" xfId="116" applyNumberFormat="1" applyFont="1" applyBorder="1" applyAlignment="1">
      <alignment horizontal="left" vertical="center"/>
    </xf>
    <xf numFmtId="49" fontId="14" fillId="8" borderId="11" xfId="16" applyNumberFormat="1" applyFont="1" applyFill="1" applyBorder="1" applyAlignment="1">
      <alignment horizontal="center" vertical="center" wrapText="1"/>
    </xf>
    <xf numFmtId="49" fontId="22" fillId="8" borderId="11" xfId="16" applyNumberFormat="1" applyFont="1" applyFill="1" applyBorder="1" applyAlignment="1">
      <alignment horizontal="right" vertical="center" wrapText="1"/>
    </xf>
    <xf numFmtId="49" fontId="22" fillId="8" borderId="79" xfId="16" applyNumberFormat="1" applyFont="1" applyFill="1" applyBorder="1" applyAlignment="1">
      <alignment horizontal="right" vertical="center" wrapText="1"/>
    </xf>
    <xf numFmtId="49" fontId="14" fillId="0" borderId="12" xfId="66" applyNumberFormat="1" applyFont="1" applyBorder="1" applyAlignment="1">
      <alignment horizontal="center" vertical="center" wrapText="1"/>
    </xf>
    <xf numFmtId="49" fontId="14" fillId="0" borderId="79" xfId="116" applyNumberFormat="1" applyFont="1" applyBorder="1" applyAlignment="1">
      <alignment horizontal="left" vertical="center"/>
    </xf>
    <xf numFmtId="0" fontId="11" fillId="8" borderId="82" xfId="16" applyFont="1" applyFill="1" applyBorder="1" applyAlignment="1">
      <alignment horizontal="center" vertical="center" wrapText="1"/>
    </xf>
    <xf numFmtId="0" fontId="14" fillId="8" borderId="82" xfId="16" applyFont="1" applyFill="1" applyBorder="1" applyAlignment="1">
      <alignment horizontal="center" vertical="center" wrapText="1"/>
    </xf>
    <xf numFmtId="177" fontId="11" fillId="8" borderId="83" xfId="16" applyNumberFormat="1" applyFont="1" applyFill="1" applyBorder="1" applyAlignment="1">
      <alignment horizontal="center" vertical="center" wrapText="1"/>
    </xf>
    <xf numFmtId="177" fontId="11" fillId="8" borderId="83" xfId="16" applyNumberFormat="1" applyFont="1" applyFill="1" applyBorder="1" applyAlignment="1">
      <alignment vertical="center" wrapText="1"/>
    </xf>
    <xf numFmtId="49" fontId="14" fillId="8" borderId="83" xfId="16" applyNumberFormat="1" applyFont="1" applyFill="1" applyBorder="1" applyAlignment="1">
      <alignment horizontal="center" vertical="center" wrapText="1"/>
    </xf>
    <xf numFmtId="177" fontId="11" fillId="8" borderId="79" xfId="16" applyNumberFormat="1" applyFont="1" applyFill="1" applyBorder="1" applyAlignment="1">
      <alignment horizontal="center" vertical="center" wrapText="1"/>
    </xf>
    <xf numFmtId="177" fontId="11" fillId="8" borderId="79" xfId="16" applyNumberFormat="1" applyFont="1" applyFill="1" applyBorder="1" applyAlignment="1">
      <alignment vertical="center" wrapText="1"/>
    </xf>
    <xf numFmtId="49" fontId="14" fillId="8" borderId="79" xfId="16" applyNumberFormat="1" applyFont="1" applyFill="1" applyBorder="1" applyAlignment="1">
      <alignment horizontal="center" vertical="center" wrapText="1"/>
    </xf>
    <xf numFmtId="49" fontId="21" fillId="8" borderId="11" xfId="16" applyNumberFormat="1" applyFont="1" applyFill="1" applyBorder="1" applyAlignment="1">
      <alignment horizontal="center" vertical="center" wrapText="1"/>
    </xf>
    <xf numFmtId="49" fontId="22" fillId="8" borderId="11" xfId="16" applyNumberFormat="1" applyFont="1" applyFill="1" applyBorder="1" applyAlignment="1">
      <alignment horizontal="center" vertical="center" wrapText="1"/>
    </xf>
    <xf numFmtId="0" fontId="11" fillId="8" borderId="79" xfId="16" applyFont="1" applyFill="1" applyBorder="1" applyAlignment="1">
      <alignment vertical="center" wrapText="1"/>
    </xf>
    <xf numFmtId="49" fontId="23" fillId="8" borderId="11" xfId="116" applyNumberFormat="1" applyFont="1" applyFill="1" applyBorder="1" applyAlignment="1">
      <alignment vertical="center"/>
    </xf>
    <xf numFmtId="0" fontId="14" fillId="8" borderId="79" xfId="16" applyFont="1" applyFill="1" applyBorder="1" applyAlignment="1">
      <alignment vertical="center" wrapText="1"/>
    </xf>
    <xf numFmtId="49" fontId="21" fillId="8" borderId="11" xfId="16" applyNumberFormat="1" applyFont="1" applyFill="1" applyBorder="1" applyAlignment="1">
      <alignment horizontal="left" vertical="center" wrapText="1"/>
    </xf>
    <xf numFmtId="49" fontId="22" fillId="8" borderId="11" xfId="16" applyNumberFormat="1" applyFont="1" applyFill="1" applyBorder="1" applyAlignment="1">
      <alignment horizontal="left" vertical="center" wrapText="1"/>
    </xf>
    <xf numFmtId="0" fontId="11" fillId="8" borderId="82" xfId="16" applyFont="1" applyFill="1" applyBorder="1" applyAlignment="1">
      <alignment vertical="center" wrapText="1"/>
    </xf>
    <xf numFmtId="49" fontId="11" fillId="8" borderId="20" xfId="16" applyNumberFormat="1" applyFont="1" applyFill="1" applyBorder="1" applyAlignment="1">
      <alignment horizontal="center" vertical="center" wrapText="1"/>
    </xf>
    <xf numFmtId="0" fontId="22" fillId="8" borderId="48" xfId="16" applyFont="1" applyFill="1" applyBorder="1" applyAlignment="1">
      <alignment horizontal="left" vertical="top"/>
    </xf>
    <xf numFmtId="49" fontId="14" fillId="8" borderId="20" xfId="16" applyNumberFormat="1" applyFont="1" applyFill="1" applyBorder="1" applyAlignment="1">
      <alignment horizontal="center" vertical="center" wrapText="1"/>
    </xf>
    <xf numFmtId="49" fontId="14" fillId="8" borderId="11" xfId="116" applyNumberFormat="1" applyFont="1" applyFill="1" applyBorder="1" applyAlignment="1">
      <alignment horizontal="center" vertical="center"/>
    </xf>
    <xf numFmtId="49" fontId="21" fillId="8" borderId="4" xfId="16" applyNumberFormat="1" applyFont="1" applyFill="1" applyBorder="1" applyAlignment="1">
      <alignment horizontal="left" vertical="center" wrapText="1"/>
    </xf>
    <xf numFmtId="178" fontId="21" fillId="8" borderId="79" xfId="16" applyNumberFormat="1" applyFont="1" applyFill="1" applyBorder="1" applyAlignment="1">
      <alignment horizontal="center" vertical="center" wrapText="1"/>
    </xf>
    <xf numFmtId="0" fontId="11" fillId="8" borderId="83" xfId="16" applyFont="1" applyFill="1" applyBorder="1" applyAlignment="1">
      <alignment horizontal="center" vertical="center" wrapText="1"/>
    </xf>
    <xf numFmtId="49" fontId="22" fillId="8" borderId="4" xfId="16" applyNumberFormat="1" applyFont="1" applyFill="1" applyBorder="1" applyAlignment="1">
      <alignment horizontal="left" vertical="center" wrapText="1"/>
    </xf>
    <xf numFmtId="178" fontId="22" fillId="8" borderId="79" xfId="16" applyNumberFormat="1" applyFont="1" applyFill="1" applyBorder="1" applyAlignment="1">
      <alignment horizontal="center" vertical="center" wrapText="1"/>
    </xf>
    <xf numFmtId="0" fontId="14" fillId="8" borderId="83" xfId="16" applyFont="1" applyFill="1" applyBorder="1" applyAlignment="1">
      <alignment horizontal="center" vertical="center" wrapText="1"/>
    </xf>
    <xf numFmtId="49" fontId="14" fillId="8" borderId="20" xfId="116" applyNumberFormat="1" applyFont="1" applyFill="1" applyBorder="1" applyAlignment="1">
      <alignment horizontal="center" vertical="center"/>
    </xf>
    <xf numFmtId="178" fontId="21" fillId="8" borderId="82" xfId="16" applyNumberFormat="1" applyFont="1" applyFill="1" applyBorder="1" applyAlignment="1">
      <alignment horizontal="center" vertical="center" wrapText="1"/>
    </xf>
    <xf numFmtId="178" fontId="22" fillId="8" borderId="82" xfId="16" applyNumberFormat="1" applyFont="1" applyFill="1" applyBorder="1" applyAlignment="1">
      <alignment horizontal="center" vertical="center" wrapText="1"/>
    </xf>
    <xf numFmtId="0" fontId="21" fillId="8" borderId="79" xfId="16" applyFont="1" applyFill="1" applyBorder="1" applyAlignment="1">
      <alignment horizontal="center" vertical="center" wrapText="1"/>
    </xf>
    <xf numFmtId="0" fontId="22" fillId="8" borderId="79" xfId="16" applyFont="1" applyFill="1" applyBorder="1" applyAlignment="1">
      <alignment horizontal="center" vertical="center" wrapText="1"/>
    </xf>
    <xf numFmtId="49" fontId="14" fillId="0" borderId="4" xfId="116" applyNumberFormat="1" applyFont="1" applyBorder="1" applyAlignment="1">
      <alignment horizontal="left" vertical="center"/>
    </xf>
    <xf numFmtId="49" fontId="14" fillId="0" borderId="11" xfId="116" applyNumberFormat="1" applyFont="1" applyBorder="1" applyAlignment="1">
      <alignment horizontal="left" vertical="center"/>
    </xf>
    <xf numFmtId="49" fontId="14" fillId="8" borderId="83" xfId="16" applyNumberFormat="1" applyFont="1" applyFill="1" applyBorder="1" applyAlignment="1">
      <alignment horizontal="center" vertical="center"/>
    </xf>
    <xf numFmtId="49" fontId="14" fillId="8" borderId="79" xfId="16" applyNumberFormat="1" applyFont="1" applyFill="1" applyBorder="1" applyAlignment="1">
      <alignment horizontal="center" vertical="center"/>
    </xf>
    <xf numFmtId="0" fontId="21" fillId="8" borderId="79" xfId="16" applyFont="1" applyFill="1" applyBorder="1" applyAlignment="1">
      <alignment vertical="center" wrapText="1"/>
    </xf>
    <xf numFmtId="0" fontId="11" fillId="8" borderId="64" xfId="16" applyFont="1" applyFill="1" applyBorder="1" applyAlignment="1">
      <alignment horizontal="left" vertical="center"/>
    </xf>
    <xf numFmtId="49" fontId="11" fillId="0" borderId="64" xfId="116" applyNumberFormat="1" applyFont="1" applyBorder="1" applyAlignment="1">
      <alignment horizontal="left" vertical="center"/>
    </xf>
    <xf numFmtId="0" fontId="14" fillId="0" borderId="88" xfId="16" applyFont="1" applyFill="1" applyBorder="1" applyAlignment="1">
      <alignment horizontal="center" vertical="center" wrapText="1"/>
    </xf>
    <xf numFmtId="0" fontId="23" fillId="0" borderId="88" xfId="16" applyFont="1" applyFill="1" applyBorder="1" applyAlignment="1">
      <alignment horizontal="center" vertical="center" wrapText="1"/>
    </xf>
    <xf numFmtId="0" fontId="14" fillId="0" borderId="96" xfId="16" applyFont="1" applyFill="1" applyBorder="1" applyAlignment="1">
      <alignment horizontal="center" vertical="center" wrapText="1"/>
    </xf>
    <xf numFmtId="0" fontId="11" fillId="9" borderId="87" xfId="16" applyFont="1" applyFill="1" applyBorder="1" applyAlignment="1">
      <alignment horizontal="left" vertical="center"/>
    </xf>
    <xf numFmtId="0" fontId="11" fillId="9" borderId="65" xfId="16" applyFont="1" applyFill="1" applyBorder="1" applyAlignment="1">
      <alignment horizontal="left" vertical="center"/>
    </xf>
    <xf numFmtId="0" fontId="11" fillId="8" borderId="64" xfId="16" applyFont="1" applyFill="1" applyBorder="1" applyAlignment="1">
      <alignment horizontal="center" vertical="center"/>
    </xf>
    <xf numFmtId="0" fontId="11" fillId="9" borderId="64" xfId="16" applyFont="1" applyFill="1" applyBorder="1" applyAlignment="1">
      <alignment horizontal="left" vertical="center"/>
    </xf>
    <xf numFmtId="0" fontId="25" fillId="8" borderId="88" xfId="16" applyFont="1" applyFill="1" applyBorder="1" applyAlignment="1">
      <alignment horizontal="center" vertical="center"/>
    </xf>
    <xf numFmtId="49" fontId="21" fillId="8" borderId="64" xfId="16" applyNumberFormat="1" applyFont="1" applyFill="1" applyBorder="1" applyAlignment="1">
      <alignment horizontal="left" vertical="center" wrapText="1"/>
    </xf>
    <xf numFmtId="0" fontId="21" fillId="8" borderId="86" xfId="16" applyFont="1" applyFill="1" applyBorder="1" applyAlignment="1">
      <alignment horizontal="center" vertical="center" wrapText="1"/>
    </xf>
    <xf numFmtId="0" fontId="11" fillId="8" borderId="64" xfId="16" applyFont="1" applyFill="1" applyBorder="1" applyAlignment="1">
      <alignment horizontal="center" vertical="center" wrapText="1"/>
    </xf>
    <xf numFmtId="0" fontId="11" fillId="8" borderId="65" xfId="16" applyFont="1" applyFill="1" applyBorder="1" applyAlignment="1">
      <alignment horizontal="left" vertical="center"/>
    </xf>
    <xf numFmtId="49" fontId="11" fillId="0" borderId="86" xfId="116" applyNumberFormat="1" applyFont="1" applyBorder="1" applyAlignment="1">
      <alignment horizontal="left" vertical="center"/>
    </xf>
    <xf numFmtId="0" fontId="11" fillId="9" borderId="63" xfId="16" applyFont="1" applyFill="1" applyBorder="1" applyAlignment="1">
      <alignment horizontal="left" vertical="center"/>
    </xf>
    <xf numFmtId="0" fontId="14" fillId="9" borderId="65" xfId="16" applyFont="1" applyFill="1" applyBorder="1" applyAlignment="1">
      <alignment horizontal="left" vertical="center"/>
    </xf>
    <xf numFmtId="0" fontId="14" fillId="8" borderId="64" xfId="16" applyFont="1" applyFill="1" applyBorder="1" applyAlignment="1">
      <alignment horizontal="center" vertical="center"/>
    </xf>
    <xf numFmtId="0" fontId="14" fillId="9" borderId="64" xfId="16" applyFont="1" applyFill="1" applyBorder="1" applyAlignment="1">
      <alignment horizontal="left" vertical="center"/>
    </xf>
    <xf numFmtId="0" fontId="26" fillId="8" borderId="88" xfId="16" applyFont="1" applyFill="1" applyBorder="1" applyAlignment="1">
      <alignment horizontal="center" vertical="center"/>
    </xf>
    <xf numFmtId="49" fontId="22" fillId="8" borderId="64" xfId="16" applyNumberFormat="1" applyFont="1" applyFill="1" applyBorder="1" applyAlignment="1">
      <alignment horizontal="left" vertical="center" wrapText="1"/>
    </xf>
    <xf numFmtId="0" fontId="22" fillId="8" borderId="86" xfId="16" applyFont="1" applyFill="1" applyBorder="1" applyAlignment="1">
      <alignment horizontal="center" vertical="center" wrapText="1"/>
    </xf>
    <xf numFmtId="0" fontId="14" fillId="8" borderId="65" xfId="16" applyFont="1" applyFill="1" applyBorder="1" applyAlignment="1">
      <alignment horizontal="center" vertical="center"/>
    </xf>
    <xf numFmtId="49" fontId="14" fillId="0" borderId="64" xfId="116" applyNumberFormat="1" applyFont="1" applyBorder="1" applyAlignment="1">
      <alignment horizontal="left" vertical="center"/>
    </xf>
    <xf numFmtId="49" fontId="14" fillId="0" borderId="86" xfId="116" applyNumberFormat="1" applyFont="1" applyBorder="1" applyAlignment="1">
      <alignment horizontal="left" vertical="center"/>
    </xf>
    <xf numFmtId="0" fontId="14" fillId="8" borderId="86" xfId="16" applyFont="1" applyFill="1" applyBorder="1" applyAlignment="1">
      <alignment horizontal="left" vertical="center"/>
    </xf>
    <xf numFmtId="0" fontId="27" fillId="0" borderId="0" xfId="0" applyFont="1" applyFill="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28" fillId="0" borderId="0" xfId="0" applyFont="1" applyFill="1" applyAlignment="1" applyProtection="1">
      <alignment vertical="center"/>
    </xf>
    <xf numFmtId="0" fontId="29" fillId="0" borderId="0" xfId="0" applyFont="1" applyFill="1" applyAlignment="1" applyProtection="1">
      <alignment vertical="center"/>
    </xf>
    <xf numFmtId="0" fontId="27" fillId="0" borderId="0" xfId="0" applyFont="1" applyFill="1" applyAlignment="1" applyProtection="1">
      <alignment vertical="center"/>
    </xf>
    <xf numFmtId="0" fontId="27" fillId="0" borderId="0" xfId="0" applyFont="1" applyFill="1" applyBorder="1" applyAlignment="1">
      <alignment vertical="center"/>
    </xf>
    <xf numFmtId="0" fontId="28" fillId="8" borderId="0" xfId="0" applyFont="1" applyFill="1" applyBorder="1" applyAlignment="1" applyProtection="1">
      <alignment vertical="center"/>
    </xf>
    <xf numFmtId="0" fontId="28" fillId="8" borderId="0" xfId="0" applyFont="1" applyFill="1" applyBorder="1" applyAlignment="1" applyProtection="1">
      <alignment horizontal="center" vertical="center"/>
    </xf>
    <xf numFmtId="0" fontId="28" fillId="0" borderId="91" xfId="0" applyFont="1" applyFill="1" applyBorder="1" applyAlignment="1" applyProtection="1">
      <alignment horizontal="center" vertical="center"/>
    </xf>
    <xf numFmtId="0" fontId="28" fillId="0" borderId="92" xfId="0" applyFont="1" applyFill="1" applyBorder="1" applyAlignment="1" applyProtection="1">
      <alignment horizontal="center" vertical="center"/>
    </xf>
    <xf numFmtId="0" fontId="28" fillId="0" borderId="93" xfId="0" applyFont="1" applyFill="1" applyBorder="1" applyAlignment="1" applyProtection="1">
      <alignment horizontal="center" vertical="center"/>
    </xf>
    <xf numFmtId="0" fontId="28" fillId="0" borderId="97" xfId="0" applyFont="1" applyFill="1" applyBorder="1" applyAlignment="1" applyProtection="1">
      <alignment vertical="center"/>
    </xf>
    <xf numFmtId="0" fontId="28" fillId="0" borderId="98" xfId="0" applyFont="1" applyFill="1" applyBorder="1" applyAlignment="1" applyProtection="1">
      <alignment vertical="center"/>
    </xf>
    <xf numFmtId="0" fontId="28" fillId="0" borderId="99" xfId="0" applyFont="1" applyFill="1" applyBorder="1" applyAlignment="1" applyProtection="1">
      <alignment vertical="center"/>
    </xf>
    <xf numFmtId="0" fontId="28" fillId="0" borderId="0" xfId="0" applyFont="1" applyFill="1" applyAlignment="1" applyProtection="1">
      <alignment horizontal="left" vertical="center"/>
    </xf>
    <xf numFmtId="0" fontId="27" fillId="0" borderId="0" xfId="0" applyFont="1" applyFill="1" applyAlignment="1" applyProtection="1">
      <alignment horizontal="left" vertical="center"/>
    </xf>
    <xf numFmtId="0" fontId="28" fillId="0" borderId="1"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48" xfId="0" applyFont="1" applyFill="1" applyBorder="1" applyAlignment="1" applyProtection="1">
      <alignment horizontal="center" vertical="center" wrapText="1"/>
    </xf>
    <xf numFmtId="0" fontId="27" fillId="10" borderId="94" xfId="0" applyFont="1" applyFill="1" applyBorder="1" applyAlignment="1" applyProtection="1">
      <alignment horizontal="center" vertical="center" wrapText="1"/>
      <protection locked="0"/>
    </xf>
    <xf numFmtId="0" fontId="27" fillId="10" borderId="95" xfId="0" applyFont="1" applyFill="1" applyBorder="1" applyAlignment="1" applyProtection="1">
      <alignment horizontal="center" vertical="center" wrapText="1"/>
      <protection locked="0"/>
    </xf>
    <xf numFmtId="0" fontId="27" fillId="10" borderId="76" xfId="0" applyFont="1" applyFill="1" applyBorder="1" applyAlignment="1" applyProtection="1">
      <alignment horizontal="center" vertical="center" wrapText="1"/>
      <protection locked="0"/>
    </xf>
    <xf numFmtId="0" fontId="20" fillId="0" borderId="0" xfId="0" applyFont="1" applyFill="1" applyAlignment="1" applyProtection="1">
      <alignment vertical="center"/>
    </xf>
    <xf numFmtId="0" fontId="30" fillId="0" borderId="0" xfId="0" applyFont="1" applyFill="1" applyAlignment="1" applyProtection="1">
      <alignment vertical="center"/>
    </xf>
    <xf numFmtId="0" fontId="31" fillId="0" borderId="4" xfId="0" applyFont="1" applyFill="1" applyBorder="1" applyAlignment="1" applyProtection="1">
      <alignment horizontal="center" vertical="center"/>
    </xf>
    <xf numFmtId="0" fontId="31" fillId="0" borderId="0" xfId="0" applyFont="1" applyFill="1" applyAlignment="1" applyProtection="1">
      <alignment vertical="center"/>
    </xf>
    <xf numFmtId="0" fontId="30" fillId="0" borderId="13" xfId="0" applyFont="1" applyFill="1" applyBorder="1" applyAlignment="1" applyProtection="1">
      <alignment horizontal="center" vertical="center"/>
    </xf>
    <xf numFmtId="179" fontId="30" fillId="8" borderId="4" xfId="0" applyNumberFormat="1" applyFont="1" applyFill="1" applyBorder="1" applyAlignment="1" applyProtection="1">
      <alignment horizontal="center" vertical="center"/>
    </xf>
    <xf numFmtId="0" fontId="27" fillId="0" borderId="0" xfId="0" applyFont="1" applyFill="1" applyBorder="1" applyAlignment="1">
      <alignment horizontal="left" vertical="center"/>
    </xf>
    <xf numFmtId="0" fontId="27" fillId="0" borderId="0" xfId="0" applyFont="1" applyFill="1" applyBorder="1" applyAlignment="1">
      <alignment vertical="center" wrapText="1"/>
    </xf>
    <xf numFmtId="0" fontId="29" fillId="0" borderId="0" xfId="0" applyFont="1" applyFill="1" applyAlignment="1" applyProtection="1">
      <alignment horizontal="left" vertical="center"/>
    </xf>
    <xf numFmtId="0" fontId="28" fillId="0" borderId="50"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51" xfId="0" applyFont="1" applyFill="1" applyBorder="1" applyAlignment="1" applyProtection="1">
      <alignment horizontal="center" vertical="center" wrapText="1"/>
    </xf>
    <xf numFmtId="0" fontId="27" fillId="10" borderId="52" xfId="0" applyFont="1" applyFill="1" applyBorder="1" applyAlignment="1" applyProtection="1">
      <alignment horizontal="center" vertical="center" wrapText="1"/>
      <protection locked="0"/>
    </xf>
    <xf numFmtId="0" fontId="27" fillId="10" borderId="20" xfId="0" applyFont="1" applyFill="1" applyBorder="1" applyAlignment="1" applyProtection="1">
      <alignment horizontal="center" vertical="center" wrapText="1"/>
      <protection locked="0"/>
    </xf>
    <xf numFmtId="0" fontId="27" fillId="10" borderId="82" xfId="0" applyFont="1" applyFill="1" applyBorder="1" applyAlignment="1" applyProtection="1">
      <alignment horizontal="center" vertical="center" wrapText="1"/>
      <protection locked="0"/>
    </xf>
    <xf numFmtId="0" fontId="27" fillId="0" borderId="0" xfId="0" applyFont="1" applyFill="1" applyBorder="1" applyAlignment="1" applyProtection="1">
      <alignment vertical="center" shrinkToFit="1"/>
    </xf>
    <xf numFmtId="0" fontId="30" fillId="0" borderId="0" xfId="0" applyFont="1" applyFill="1" applyBorder="1" applyAlignment="1" applyProtection="1">
      <alignment vertical="center" shrinkToFit="1"/>
    </xf>
    <xf numFmtId="0" fontId="31" fillId="0" borderId="11" xfId="0" applyFont="1" applyFill="1" applyBorder="1" applyAlignment="1" applyProtection="1">
      <alignment horizontal="center" vertical="center"/>
    </xf>
    <xf numFmtId="179" fontId="30" fillId="8" borderId="20" xfId="0" applyNumberFormat="1" applyFont="1" applyFill="1" applyBorder="1" applyAlignment="1" applyProtection="1">
      <alignment horizontal="center" vertical="center"/>
    </xf>
    <xf numFmtId="0" fontId="30" fillId="0" borderId="0" xfId="0" applyFont="1" applyFill="1" applyBorder="1" applyAlignment="1" applyProtection="1">
      <alignment vertical="center"/>
    </xf>
    <xf numFmtId="0" fontId="28" fillId="0" borderId="45" xfId="0" applyFont="1" applyFill="1" applyBorder="1" applyAlignment="1" applyProtection="1">
      <alignment horizontal="center" vertical="center" wrapText="1"/>
    </xf>
    <xf numFmtId="0" fontId="28" fillId="0" borderId="3" xfId="0" applyFont="1" applyFill="1" applyBorder="1" applyAlignment="1" applyProtection="1">
      <alignment horizontal="center" vertical="center" wrapText="1"/>
    </xf>
    <xf numFmtId="0" fontId="28" fillId="0" borderId="46" xfId="0" applyFont="1" applyFill="1" applyBorder="1" applyAlignment="1" applyProtection="1">
      <alignment horizontal="center" vertical="center" wrapText="1"/>
    </xf>
    <xf numFmtId="0" fontId="28" fillId="10" borderId="47" xfId="0" applyFont="1" applyFill="1" applyBorder="1" applyAlignment="1" applyProtection="1">
      <alignment horizontal="center" vertical="center" wrapText="1"/>
      <protection locked="0"/>
    </xf>
    <xf numFmtId="0" fontId="28" fillId="10" borderId="4" xfId="0" applyFont="1" applyFill="1" applyBorder="1" applyAlignment="1" applyProtection="1">
      <alignment horizontal="center" vertical="center" wrapText="1"/>
      <protection locked="0"/>
    </xf>
    <xf numFmtId="0" fontId="28" fillId="10" borderId="83" xfId="0" applyFont="1" applyFill="1" applyBorder="1" applyAlignment="1" applyProtection="1">
      <alignment horizontal="center" vertical="center" wrapText="1"/>
      <protection locked="0"/>
    </xf>
    <xf numFmtId="0" fontId="32" fillId="0" borderId="0" xfId="0" applyFont="1" applyFill="1" applyBorder="1" applyAlignment="1" applyProtection="1">
      <alignment vertical="center" shrinkToFit="1"/>
    </xf>
    <xf numFmtId="0" fontId="31" fillId="0" borderId="2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28" fillId="10" borderId="52" xfId="0" applyFont="1" applyFill="1" applyBorder="1" applyAlignment="1" applyProtection="1">
      <alignment horizontal="center" vertical="center" wrapText="1"/>
      <protection locked="0"/>
    </xf>
    <xf numFmtId="0" fontId="28" fillId="10" borderId="20" xfId="0" applyFont="1" applyFill="1" applyBorder="1" applyAlignment="1" applyProtection="1">
      <alignment horizontal="center" vertical="center" wrapText="1"/>
      <protection locked="0"/>
    </xf>
    <xf numFmtId="0" fontId="28" fillId="10" borderId="82" xfId="0" applyFont="1" applyFill="1" applyBorder="1" applyAlignment="1" applyProtection="1">
      <alignment horizontal="center" vertical="center" wrapText="1"/>
      <protection locked="0"/>
    </xf>
    <xf numFmtId="0" fontId="27" fillId="0" borderId="0" xfId="0" applyFont="1" applyFill="1" applyBorder="1" applyAlignment="1" applyProtection="1">
      <alignment vertical="center"/>
    </xf>
    <xf numFmtId="180" fontId="30" fillId="0" borderId="4" xfId="0" applyNumberFormat="1" applyFont="1" applyFill="1" applyBorder="1" applyAlignment="1" applyProtection="1">
      <alignment horizontal="center" vertical="center"/>
    </xf>
    <xf numFmtId="179" fontId="30" fillId="11" borderId="21" xfId="138" applyNumberFormat="1" applyFont="1" applyFill="1" applyBorder="1" applyAlignment="1" applyProtection="1">
      <alignment horizontal="right" vertical="center"/>
      <protection locked="0"/>
    </xf>
    <xf numFmtId="179" fontId="30" fillId="11" borderId="4" xfId="0" applyNumberFormat="1" applyFont="1" applyFill="1" applyBorder="1" applyAlignment="1" applyProtection="1">
      <alignment horizontal="right" vertical="center"/>
      <protection locked="0"/>
    </xf>
    <xf numFmtId="179" fontId="30" fillId="0" borderId="21" xfId="138" applyNumberFormat="1" applyFont="1" applyFill="1" applyBorder="1" applyAlignment="1" applyProtection="1">
      <alignment horizontal="right" vertical="center"/>
    </xf>
    <xf numFmtId="0" fontId="30" fillId="10" borderId="4" xfId="0" applyFont="1" applyFill="1" applyBorder="1" applyAlignment="1" applyProtection="1">
      <alignment horizontal="center" vertical="center"/>
      <protection locked="0"/>
    </xf>
    <xf numFmtId="0" fontId="28" fillId="10" borderId="47" xfId="0" applyFont="1" applyFill="1" applyBorder="1" applyAlignment="1" applyProtection="1">
      <alignment horizontal="center" vertical="center" shrinkToFit="1"/>
      <protection locked="0"/>
    </xf>
    <xf numFmtId="0" fontId="28" fillId="10" borderId="4" xfId="0" applyFont="1" applyFill="1" applyBorder="1" applyAlignment="1" applyProtection="1">
      <alignment horizontal="center" vertical="center" shrinkToFit="1"/>
      <protection locked="0"/>
    </xf>
    <xf numFmtId="0" fontId="28" fillId="10" borderId="83" xfId="0" applyFont="1" applyFill="1" applyBorder="1" applyAlignment="1" applyProtection="1">
      <alignment horizontal="center" vertical="center" shrinkToFit="1"/>
      <protection locked="0"/>
    </xf>
    <xf numFmtId="180" fontId="30" fillId="0" borderId="20" xfId="0" applyNumberFormat="1" applyFont="1" applyFill="1" applyBorder="1" applyAlignment="1" applyProtection="1">
      <alignment horizontal="center" vertical="center"/>
    </xf>
    <xf numFmtId="179" fontId="30" fillId="11" borderId="20" xfId="0" applyNumberFormat="1" applyFont="1" applyFill="1" applyBorder="1" applyAlignment="1" applyProtection="1">
      <alignment horizontal="right" vertical="center"/>
      <protection locked="0"/>
    </xf>
    <xf numFmtId="0" fontId="30" fillId="10" borderId="20" xfId="0" applyFont="1" applyFill="1" applyBorder="1" applyAlignment="1" applyProtection="1">
      <alignment horizontal="center" vertical="center"/>
      <protection locked="0"/>
    </xf>
    <xf numFmtId="0" fontId="28" fillId="10" borderId="49" xfId="0" applyFont="1" applyFill="1" applyBorder="1" applyAlignment="1" applyProtection="1">
      <alignment horizontal="center" vertical="center" shrinkToFit="1"/>
      <protection locked="0"/>
    </xf>
    <xf numFmtId="0" fontId="28" fillId="10" borderId="11" xfId="0" applyFont="1" applyFill="1" applyBorder="1" applyAlignment="1" applyProtection="1">
      <alignment horizontal="center" vertical="center" shrinkToFit="1"/>
      <protection locked="0"/>
    </xf>
    <xf numFmtId="0" fontId="28" fillId="10" borderId="100" xfId="0" applyFont="1" applyFill="1" applyBorder="1" applyAlignment="1" applyProtection="1">
      <alignment horizontal="center" vertical="center" shrinkToFit="1"/>
      <protection locked="0"/>
    </xf>
    <xf numFmtId="0" fontId="29" fillId="0" borderId="0" xfId="0" applyFont="1" applyFill="1" applyAlignment="1" applyProtection="1">
      <alignment horizontal="right" vertical="center"/>
    </xf>
    <xf numFmtId="0" fontId="30" fillId="0" borderId="13" xfId="0" applyFont="1" applyFill="1" applyBorder="1" applyAlignment="1" applyProtection="1">
      <alignment vertical="center"/>
    </xf>
    <xf numFmtId="181" fontId="30" fillId="8" borderId="4" xfId="0" applyNumberFormat="1" applyFont="1" applyFill="1" applyBorder="1" applyAlignment="1" applyProtection="1">
      <alignment horizontal="center" vertical="center"/>
    </xf>
    <xf numFmtId="0" fontId="29" fillId="8" borderId="0" xfId="0" applyFont="1" applyFill="1" applyBorder="1" applyAlignment="1" applyProtection="1">
      <alignment horizontal="right" vertical="center"/>
    </xf>
    <xf numFmtId="0" fontId="29" fillId="8" borderId="0" xfId="0" applyFont="1" applyFill="1" applyBorder="1" applyAlignment="1" applyProtection="1">
      <alignment vertical="center"/>
    </xf>
    <xf numFmtId="181" fontId="30" fillId="8" borderId="20" xfId="0" applyNumberFormat="1" applyFont="1" applyFill="1" applyBorder="1" applyAlignment="1" applyProtection="1">
      <alignment horizontal="center" vertical="center"/>
    </xf>
    <xf numFmtId="0" fontId="29" fillId="8" borderId="0" xfId="0" applyFont="1" applyFill="1" applyBorder="1" applyProtection="1">
      <alignment vertical="center"/>
    </xf>
    <xf numFmtId="0" fontId="30" fillId="8" borderId="0" xfId="0" applyFont="1" applyFill="1" applyBorder="1" applyAlignment="1" applyProtection="1">
      <alignment horizontal="centerContinuous" vertical="center"/>
    </xf>
    <xf numFmtId="20" fontId="28" fillId="8" borderId="0" xfId="0" applyNumberFormat="1" applyFont="1" applyFill="1" applyBorder="1" applyAlignment="1" applyProtection="1">
      <alignment vertical="center"/>
    </xf>
    <xf numFmtId="0" fontId="28" fillId="10" borderId="52" xfId="0" applyFont="1" applyFill="1" applyBorder="1" applyAlignment="1" applyProtection="1">
      <alignment horizontal="center" vertical="center" shrinkToFit="1"/>
      <protection locked="0"/>
    </xf>
    <xf numFmtId="0" fontId="28" fillId="10" borderId="20" xfId="0" applyFont="1" applyFill="1" applyBorder="1" applyAlignment="1" applyProtection="1">
      <alignment horizontal="center" vertical="center" shrinkToFit="1"/>
      <protection locked="0"/>
    </xf>
    <xf numFmtId="0" fontId="28" fillId="10" borderId="82" xfId="0" applyFont="1" applyFill="1" applyBorder="1" applyAlignment="1" applyProtection="1">
      <alignment horizontal="center" vertical="center" shrinkToFit="1"/>
      <protection locked="0"/>
    </xf>
    <xf numFmtId="0" fontId="28" fillId="8" borderId="0" xfId="0" applyFont="1" applyFill="1" applyBorder="1" applyAlignment="1" applyProtection="1">
      <alignment horizontal="centerContinuous" vertical="center"/>
    </xf>
    <xf numFmtId="0" fontId="28" fillId="11" borderId="47" xfId="0" applyFont="1" applyFill="1" applyBorder="1" applyAlignment="1" applyProtection="1">
      <alignment horizontal="center" vertical="center" wrapText="1"/>
      <protection locked="0"/>
    </xf>
    <xf numFmtId="0" fontId="28" fillId="11" borderId="4" xfId="0" applyFont="1" applyFill="1" applyBorder="1" applyAlignment="1" applyProtection="1">
      <alignment horizontal="center" vertical="center" wrapText="1"/>
      <protection locked="0"/>
    </xf>
    <xf numFmtId="0" fontId="28" fillId="11" borderId="83"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right" vertical="center"/>
    </xf>
    <xf numFmtId="0" fontId="30" fillId="0" borderId="4" xfId="0" applyFont="1" applyFill="1" applyBorder="1" applyAlignment="1" applyProtection="1">
      <alignment horizontal="center" vertical="center"/>
    </xf>
    <xf numFmtId="179" fontId="30" fillId="0" borderId="4" xfId="0" applyNumberFormat="1" applyFont="1" applyFill="1" applyBorder="1" applyAlignment="1" applyProtection="1">
      <alignment horizontal="right" vertical="center"/>
    </xf>
    <xf numFmtId="179" fontId="30" fillId="0" borderId="21" xfId="0" applyNumberFormat="1" applyFont="1" applyFill="1" applyBorder="1" applyAlignment="1" applyProtection="1">
      <alignment horizontal="center" vertical="center"/>
    </xf>
    <xf numFmtId="0" fontId="30" fillId="0" borderId="0" xfId="0" applyFont="1" applyFill="1" applyBorder="1" applyAlignment="1" applyProtection="1">
      <alignment horizontal="left"/>
    </xf>
    <xf numFmtId="182" fontId="30" fillId="8" borderId="4" xfId="0" applyNumberFormat="1" applyFont="1" applyFill="1" applyBorder="1" applyAlignment="1" applyProtection="1">
      <alignment horizontal="center" vertical="center"/>
    </xf>
    <xf numFmtId="0" fontId="28" fillId="11" borderId="49" xfId="0" applyFont="1" applyFill="1" applyBorder="1" applyAlignment="1" applyProtection="1">
      <alignment horizontal="center" vertical="center" wrapText="1"/>
      <protection locked="0"/>
    </xf>
    <xf numFmtId="0" fontId="28" fillId="11" borderId="11" xfId="0" applyFont="1" applyFill="1" applyBorder="1" applyAlignment="1" applyProtection="1">
      <alignment horizontal="center" vertical="center" wrapText="1"/>
      <protection locked="0"/>
    </xf>
    <xf numFmtId="0" fontId="28" fillId="11" borderId="100"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center" vertical="center"/>
    </xf>
    <xf numFmtId="179" fontId="30" fillId="0" borderId="20" xfId="0" applyNumberFormat="1" applyFont="1" applyFill="1" applyBorder="1" applyAlignment="1" applyProtection="1">
      <alignment horizontal="right" vertical="center"/>
    </xf>
    <xf numFmtId="0" fontId="30" fillId="0" borderId="0" xfId="0" applyFont="1" applyFill="1" applyBorder="1" applyAlignment="1" applyProtection="1">
      <alignment horizontal="left" vertical="center"/>
    </xf>
    <xf numFmtId="182" fontId="30" fillId="8" borderId="11" xfId="0" applyNumberFormat="1" applyFont="1" applyFill="1" applyBorder="1" applyAlignment="1" applyProtection="1">
      <alignment horizontal="center" vertical="center"/>
    </xf>
    <xf numFmtId="182" fontId="30" fillId="8" borderId="20" xfId="0" applyNumberFormat="1" applyFont="1" applyFill="1" applyBorder="1" applyAlignment="1" applyProtection="1">
      <alignment horizontal="center" vertical="center"/>
    </xf>
    <xf numFmtId="20" fontId="28" fillId="8" borderId="0" xfId="0" applyNumberFormat="1" applyFont="1" applyFill="1" applyBorder="1" applyAlignment="1" applyProtection="1">
      <alignment horizontal="center" vertical="center"/>
    </xf>
    <xf numFmtId="0" fontId="28" fillId="0" borderId="67" xfId="0" applyFont="1" applyFill="1" applyBorder="1" applyAlignment="1" applyProtection="1">
      <alignment horizontal="center" vertical="center" wrapText="1"/>
    </xf>
    <xf numFmtId="0" fontId="28" fillId="0" borderId="62" xfId="0" applyFont="1" applyFill="1" applyBorder="1" applyAlignment="1" applyProtection="1">
      <alignment horizontal="center" vertical="center" wrapText="1"/>
    </xf>
    <xf numFmtId="0" fontId="28" fillId="0" borderId="68" xfId="0" applyFont="1" applyFill="1" applyBorder="1" applyAlignment="1" applyProtection="1">
      <alignment horizontal="center" vertical="center" wrapText="1"/>
    </xf>
    <xf numFmtId="0" fontId="28" fillId="11" borderId="65" xfId="0" applyFont="1" applyFill="1" applyBorder="1" applyAlignment="1" applyProtection="1">
      <alignment horizontal="center" vertical="center" wrapText="1"/>
      <protection locked="0"/>
    </xf>
    <xf numFmtId="0" fontId="28" fillId="11" borderId="64" xfId="0" applyFont="1" applyFill="1" applyBorder="1" applyAlignment="1" applyProtection="1">
      <alignment horizontal="center" vertical="center" wrapText="1"/>
      <protection locked="0"/>
    </xf>
    <xf numFmtId="0" fontId="28" fillId="11" borderId="86"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xf>
    <xf numFmtId="0" fontId="29" fillId="8" borderId="0" xfId="0" applyFont="1" applyFill="1" applyBorder="1" applyAlignment="1" applyProtection="1">
      <alignment horizontal="center" vertical="center"/>
    </xf>
    <xf numFmtId="181" fontId="28" fillId="8" borderId="0" xfId="0" applyNumberFormat="1" applyFont="1" applyFill="1" applyBorder="1" applyAlignment="1" applyProtection="1">
      <alignment vertical="center"/>
    </xf>
    <xf numFmtId="0" fontId="28" fillId="0" borderId="70" xfId="0" quotePrefix="1" applyFont="1" applyFill="1" applyBorder="1" applyAlignment="1" applyProtection="1">
      <alignment horizontal="center" vertical="center"/>
    </xf>
    <xf numFmtId="0" fontId="28" fillId="0" borderId="95" xfId="0" applyFont="1" applyFill="1" applyBorder="1" applyAlignment="1" applyProtection="1">
      <alignment horizontal="center" vertical="center"/>
    </xf>
    <xf numFmtId="0" fontId="30" fillId="0" borderId="74" xfId="0" applyFont="1" applyFill="1" applyBorder="1" applyAlignment="1" applyProtection="1">
      <alignment horizontal="center" vertical="center"/>
    </xf>
    <xf numFmtId="0" fontId="30" fillId="0" borderId="78" xfId="0" applyNumberFormat="1" applyFont="1" applyFill="1" applyBorder="1" applyAlignment="1" applyProtection="1">
      <alignment horizontal="center" vertical="center" wrapText="1"/>
    </xf>
    <xf numFmtId="183" fontId="28" fillId="11" borderId="101" xfId="0" applyNumberFormat="1" applyFont="1" applyFill="1" applyBorder="1" applyAlignment="1" applyProtection="1">
      <alignment horizontal="center" vertical="center" shrinkToFit="1"/>
      <protection locked="0"/>
    </xf>
    <xf numFmtId="183" fontId="28" fillId="11" borderId="102" xfId="0" applyNumberFormat="1" applyFont="1" applyFill="1" applyBorder="1" applyAlignment="1" applyProtection="1">
      <alignment horizontal="center" vertical="center" shrinkToFit="1"/>
      <protection locked="0"/>
    </xf>
    <xf numFmtId="183" fontId="28" fillId="11" borderId="78" xfId="0" applyNumberFormat="1" applyFont="1" applyFill="1" applyBorder="1" applyAlignment="1" applyProtection="1">
      <alignment horizontal="center" vertical="center" shrinkToFit="1"/>
      <protection locked="0"/>
    </xf>
    <xf numFmtId="0" fontId="28" fillId="8" borderId="0" xfId="0" applyFont="1" applyFill="1" applyBorder="1" applyProtection="1">
      <alignment vertical="center"/>
    </xf>
    <xf numFmtId="0" fontId="28" fillId="0" borderId="1"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30" fillId="0" borderId="21" xfId="0" applyFont="1" applyFill="1" applyBorder="1" applyAlignment="1" applyProtection="1">
      <alignment horizontal="center" vertical="center"/>
    </xf>
    <xf numFmtId="0" fontId="30" fillId="0" borderId="81" xfId="0" applyNumberFormat="1" applyFont="1" applyFill="1" applyBorder="1" applyAlignment="1" applyProtection="1">
      <alignment horizontal="center" vertical="center" wrapText="1"/>
    </xf>
    <xf numFmtId="183" fontId="28" fillId="11" borderId="103" xfId="0" applyNumberFormat="1" applyFont="1" applyFill="1" applyBorder="1" applyAlignment="1" applyProtection="1">
      <alignment horizontal="center" vertical="center" shrinkToFit="1"/>
      <protection locked="0"/>
    </xf>
    <xf numFmtId="183" fontId="28" fillId="11" borderId="84" xfId="0" applyNumberFormat="1" applyFont="1" applyFill="1" applyBorder="1" applyAlignment="1" applyProtection="1">
      <alignment horizontal="center" vertical="center" shrinkToFit="1"/>
      <protection locked="0"/>
    </xf>
    <xf numFmtId="183" fontId="28" fillId="11" borderId="81" xfId="0" applyNumberFormat="1" applyFont="1" applyFill="1" applyBorder="1" applyAlignment="1" applyProtection="1">
      <alignment horizontal="center" vertical="center" shrinkToFit="1"/>
      <protection locked="0"/>
    </xf>
    <xf numFmtId="0" fontId="28" fillId="8" borderId="0" xfId="0" applyFont="1" applyFill="1" applyBorder="1" applyAlignment="1" applyProtection="1">
      <alignment horizontal="left" vertical="center"/>
    </xf>
    <xf numFmtId="179" fontId="30" fillId="0" borderId="4" xfId="0" applyNumberFormat="1" applyFont="1" applyFill="1" applyBorder="1" applyAlignment="1" applyProtection="1">
      <alignment horizontal="center" vertical="center"/>
    </xf>
    <xf numFmtId="0" fontId="29" fillId="0" borderId="0" xfId="0" applyFont="1" applyBorder="1" applyProtection="1">
      <alignment vertical="center"/>
    </xf>
    <xf numFmtId="0" fontId="28" fillId="0" borderId="0" xfId="0" applyFont="1" applyBorder="1" applyProtection="1">
      <alignment vertical="center"/>
    </xf>
    <xf numFmtId="0" fontId="28" fillId="0" borderId="0" xfId="0" applyFont="1" applyBorder="1" applyAlignment="1" applyProtection="1">
      <alignment horizontal="center" vertical="center"/>
    </xf>
    <xf numFmtId="179" fontId="30" fillId="0" borderId="11" xfId="0" applyNumberFormat="1" applyFont="1" applyFill="1" applyBorder="1" applyAlignment="1" applyProtection="1">
      <alignment horizontal="center" vertical="center"/>
    </xf>
    <xf numFmtId="0" fontId="31" fillId="0" borderId="0" xfId="0" applyFont="1" applyFill="1" applyAlignment="1" applyProtection="1">
      <alignment horizontal="right" vertical="center"/>
    </xf>
    <xf numFmtId="0" fontId="30" fillId="0" borderId="4" xfId="0" applyFont="1" applyFill="1" applyBorder="1" applyAlignment="1" applyProtection="1">
      <alignment horizontal="right" vertical="center"/>
    </xf>
    <xf numFmtId="0" fontId="29" fillId="11" borderId="0" xfId="0" applyFont="1" applyFill="1" applyAlignment="1" applyProtection="1">
      <alignment horizontal="center" vertical="center"/>
      <protection locked="0"/>
    </xf>
    <xf numFmtId="0" fontId="31" fillId="8" borderId="0" xfId="0" applyFont="1" applyFill="1" applyAlignment="1" applyProtection="1">
      <alignment horizontal="center" vertical="center"/>
    </xf>
    <xf numFmtId="0" fontId="30" fillId="0" borderId="20" xfId="0" applyFont="1" applyFill="1" applyBorder="1" applyAlignment="1" applyProtection="1">
      <alignment horizontal="right" vertical="center"/>
    </xf>
    <xf numFmtId="179" fontId="30" fillId="0" borderId="20" xfId="0" applyNumberFormat="1" applyFont="1" applyFill="1" applyBorder="1" applyAlignment="1" applyProtection="1">
      <alignment horizontal="center" vertical="center"/>
    </xf>
    <xf numFmtId="0" fontId="27" fillId="0" borderId="0" xfId="0" applyFont="1" applyFill="1" applyBorder="1" applyAlignment="1">
      <alignment horizontal="justify" vertical="center" wrapText="1"/>
    </xf>
    <xf numFmtId="0" fontId="28" fillId="0" borderId="64" xfId="0" applyFont="1" applyFill="1" applyBorder="1" applyAlignment="1" applyProtection="1">
      <alignment horizontal="center" vertical="center"/>
    </xf>
    <xf numFmtId="0" fontId="30" fillId="0" borderId="88" xfId="0" applyFont="1" applyFill="1" applyBorder="1" applyAlignment="1" applyProtection="1">
      <alignment horizontal="center" vertical="center"/>
    </xf>
    <xf numFmtId="0" fontId="30" fillId="0" borderId="96" xfId="0" applyNumberFormat="1" applyFont="1" applyFill="1" applyBorder="1" applyAlignment="1" applyProtection="1">
      <alignment horizontal="center" vertical="center" wrapText="1"/>
    </xf>
    <xf numFmtId="183" fontId="28" fillId="11" borderId="104" xfId="0" applyNumberFormat="1" applyFont="1" applyFill="1" applyBorder="1" applyAlignment="1" applyProtection="1">
      <alignment horizontal="center" vertical="center" shrinkToFit="1"/>
      <protection locked="0"/>
    </xf>
    <xf numFmtId="183" fontId="28" fillId="11" borderId="89" xfId="0" applyNumberFormat="1" applyFont="1" applyFill="1" applyBorder="1" applyAlignment="1" applyProtection="1">
      <alignment horizontal="center" vertical="center" shrinkToFit="1"/>
      <protection locked="0"/>
    </xf>
    <xf numFmtId="183" fontId="28" fillId="11" borderId="96" xfId="0" applyNumberFormat="1" applyFont="1" applyFill="1" applyBorder="1" applyAlignment="1" applyProtection="1">
      <alignment horizontal="center" vertical="center" shrinkToFit="1"/>
      <protection locked="0"/>
    </xf>
    <xf numFmtId="184" fontId="30" fillId="0" borderId="4" xfId="138" applyNumberFormat="1" applyFont="1" applyFill="1" applyBorder="1" applyAlignment="1" applyProtection="1">
      <alignment horizontal="right" vertical="center"/>
    </xf>
    <xf numFmtId="0" fontId="31" fillId="8" borderId="0" xfId="0" applyFont="1" applyFill="1" applyAlignment="1" applyProtection="1">
      <alignment horizontal="right" vertical="center"/>
    </xf>
    <xf numFmtId="184" fontId="30" fillId="0" borderId="20" xfId="138" applyNumberFormat="1" applyFont="1" applyFill="1" applyBorder="1" applyAlignment="1" applyProtection="1">
      <alignment horizontal="right" vertical="center"/>
    </xf>
    <xf numFmtId="181" fontId="30" fillId="0" borderId="4"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xf>
    <xf numFmtId="0" fontId="30" fillId="0" borderId="0" xfId="0" applyFont="1" applyFill="1" applyBorder="1" applyAlignment="1" applyProtection="1">
      <alignment horizontal="right" vertical="center"/>
    </xf>
    <xf numFmtId="0" fontId="30" fillId="0" borderId="11" xfId="0" applyFont="1" applyFill="1" applyBorder="1" applyAlignment="1" applyProtection="1">
      <alignment horizontal="center" vertical="center"/>
    </xf>
    <xf numFmtId="181" fontId="30" fillId="0" borderId="11" xfId="0" applyNumberFormat="1" applyFont="1" applyFill="1" applyBorder="1" applyAlignment="1" applyProtection="1">
      <alignment horizontal="center" vertical="center"/>
    </xf>
    <xf numFmtId="0" fontId="27" fillId="0" borderId="0" xfId="0" applyFont="1" applyFill="1" applyBorder="1" applyAlignment="1" applyProtection="1">
      <alignment horizontal="center" vertical="center" wrapText="1"/>
    </xf>
    <xf numFmtId="0" fontId="30" fillId="11" borderId="4" xfId="0" applyFont="1" applyFill="1" applyBorder="1" applyAlignment="1" applyProtection="1">
      <alignment horizontal="right" vertical="center"/>
      <protection locked="0"/>
    </xf>
    <xf numFmtId="0" fontId="30" fillId="11" borderId="4" xfId="0" applyFont="1" applyFill="1" applyBorder="1" applyAlignment="1" applyProtection="1">
      <alignment horizontal="center" vertical="center"/>
      <protection locked="0"/>
    </xf>
    <xf numFmtId="0" fontId="31" fillId="8" borderId="0" xfId="0" applyFont="1" applyFill="1" applyAlignment="1" applyProtection="1">
      <alignment vertical="center"/>
    </xf>
    <xf numFmtId="0" fontId="30" fillId="11" borderId="20" xfId="0" applyFont="1" applyFill="1" applyBorder="1" applyAlignment="1" applyProtection="1">
      <alignment horizontal="right" vertical="center"/>
      <protection locked="0"/>
    </xf>
    <xf numFmtId="0" fontId="30" fillId="11" borderId="20" xfId="0" applyFont="1" applyFill="1" applyBorder="1" applyAlignment="1" applyProtection="1">
      <alignment horizontal="center" vertical="center"/>
      <protection locked="0"/>
    </xf>
    <xf numFmtId="181" fontId="30" fillId="0" borderId="20" xfId="0" applyNumberFormat="1" applyFont="1" applyFill="1" applyBorder="1" applyAlignment="1" applyProtection="1">
      <alignment horizontal="center" vertical="center"/>
    </xf>
    <xf numFmtId="181" fontId="30" fillId="11" borderId="4" xfId="0" applyNumberFormat="1" applyFont="1" applyFill="1" applyBorder="1" applyAlignment="1" applyProtection="1">
      <alignment horizontal="right" vertical="center"/>
      <protection locked="0"/>
    </xf>
    <xf numFmtId="184" fontId="30" fillId="11" borderId="4" xfId="138" applyNumberFormat="1" applyFont="1" applyFill="1" applyBorder="1" applyAlignment="1" applyProtection="1">
      <alignment horizontal="right" vertical="center"/>
      <protection locked="0"/>
    </xf>
    <xf numFmtId="181" fontId="30" fillId="0" borderId="4" xfId="0" applyNumberFormat="1" applyFont="1" applyFill="1" applyBorder="1" applyAlignment="1" applyProtection="1">
      <alignment horizontal="right" vertical="center"/>
    </xf>
    <xf numFmtId="0" fontId="34" fillId="0" borderId="0" xfId="0" applyFont="1" applyFill="1" applyBorder="1" applyAlignment="1" applyProtection="1">
      <alignment vertical="center"/>
    </xf>
    <xf numFmtId="181" fontId="30" fillId="11" borderId="20" xfId="0" applyNumberFormat="1" applyFont="1" applyFill="1" applyBorder="1" applyAlignment="1" applyProtection="1">
      <alignment horizontal="right" vertical="center"/>
      <protection locked="0"/>
    </xf>
    <xf numFmtId="184" fontId="30" fillId="11" borderId="20" xfId="138" applyNumberFormat="1" applyFont="1" applyFill="1" applyBorder="1" applyAlignment="1" applyProtection="1">
      <alignment horizontal="right" vertical="center"/>
      <protection locked="0"/>
    </xf>
    <xf numFmtId="181" fontId="30" fillId="0" borderId="20" xfId="0" applyNumberFormat="1" applyFont="1" applyFill="1" applyBorder="1" applyAlignment="1" applyProtection="1">
      <alignment horizontal="right" vertical="center"/>
    </xf>
    <xf numFmtId="185" fontId="30" fillId="8" borderId="4" xfId="0" applyNumberFormat="1"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185" fontId="30" fillId="8" borderId="11" xfId="0" applyNumberFormat="1" applyFont="1" applyFill="1" applyBorder="1" applyAlignment="1" applyProtection="1">
      <alignment horizontal="center" vertical="center"/>
    </xf>
    <xf numFmtId="0" fontId="28" fillId="0" borderId="0" xfId="0" applyFont="1" applyProtection="1">
      <alignment vertical="center"/>
    </xf>
    <xf numFmtId="185" fontId="30" fillId="8" borderId="20" xfId="0" applyNumberFormat="1" applyFont="1" applyFill="1" applyBorder="1" applyAlignment="1" applyProtection="1">
      <alignment horizontal="center" vertical="center"/>
    </xf>
    <xf numFmtId="0" fontId="31" fillId="0" borderId="0" xfId="0" applyFont="1" applyFill="1" applyAlignment="1" applyProtection="1">
      <alignment horizontal="left" vertical="center"/>
    </xf>
    <xf numFmtId="0" fontId="30" fillId="8" borderId="0" xfId="0" applyFont="1" applyFill="1" applyBorder="1" applyAlignment="1" applyProtection="1">
      <alignment horizontal="center" vertical="center"/>
    </xf>
    <xf numFmtId="0" fontId="30" fillId="8" borderId="0" xfId="0" applyFont="1" applyFill="1" applyBorder="1" applyAlignment="1" applyProtection="1">
      <alignment vertical="center"/>
    </xf>
    <xf numFmtId="0" fontId="30" fillId="8" borderId="0" xfId="0" applyFont="1" applyFill="1" applyBorder="1" applyAlignment="1" applyProtection="1">
      <alignment horizontal="left" vertical="center"/>
    </xf>
    <xf numFmtId="184" fontId="30" fillId="8" borderId="0" xfId="0" applyNumberFormat="1" applyFont="1" applyFill="1" applyBorder="1" applyAlignment="1" applyProtection="1">
      <alignment horizontal="center" vertical="center"/>
    </xf>
    <xf numFmtId="0" fontId="30" fillId="0" borderId="0" xfId="0" applyFont="1" applyFill="1" applyBorder="1" applyAlignment="1" applyProtection="1">
      <alignment vertical="center" wrapText="1"/>
    </xf>
    <xf numFmtId="0" fontId="30" fillId="8" borderId="0" xfId="0" applyFont="1" applyFill="1" applyBorder="1" applyAlignment="1" applyProtection="1">
      <alignment horizontal="right" vertical="center"/>
    </xf>
    <xf numFmtId="0" fontId="30" fillId="0" borderId="0" xfId="0" applyFont="1" applyFill="1" applyBorder="1" applyAlignment="1" applyProtection="1">
      <alignment horizontal="justify" vertical="center" wrapText="1"/>
    </xf>
    <xf numFmtId="0" fontId="29" fillId="10" borderId="0" xfId="0" applyFont="1" applyFill="1" applyAlignment="1" applyProtection="1">
      <alignment horizontal="center" vertical="center"/>
      <protection locked="0"/>
    </xf>
    <xf numFmtId="0" fontId="30" fillId="0" borderId="0" xfId="0" applyFont="1" applyFill="1" applyAlignment="1" applyProtection="1">
      <alignment horizontal="left" vertical="center"/>
    </xf>
    <xf numFmtId="184" fontId="30" fillId="8" borderId="0" xfId="138" applyNumberFormat="1" applyFont="1" applyFill="1" applyBorder="1" applyAlignment="1" applyProtection="1">
      <alignment horizontal="right" vertical="center"/>
    </xf>
    <xf numFmtId="181" fontId="30" fillId="8" borderId="0" xfId="0" applyNumberFormat="1" applyFont="1" applyFill="1" applyBorder="1" applyAlignment="1" applyProtection="1">
      <alignment horizontal="right" vertical="center"/>
    </xf>
    <xf numFmtId="0" fontId="28" fillId="0" borderId="0" xfId="0" applyFont="1" applyFill="1" applyAlignment="1" applyProtection="1">
      <alignment horizontal="right" vertical="center"/>
    </xf>
    <xf numFmtId="186" fontId="30" fillId="8" borderId="0" xfId="0" applyNumberFormat="1" applyFont="1" applyFill="1" applyBorder="1" applyAlignment="1" applyProtection="1">
      <alignment horizontal="center" vertical="center"/>
    </xf>
    <xf numFmtId="0" fontId="28" fillId="0" borderId="0" xfId="0" applyFont="1" applyFill="1" applyAlignment="1" applyProtection="1">
      <alignment horizontal="center" vertical="center"/>
    </xf>
    <xf numFmtId="0" fontId="30" fillId="8" borderId="0" xfId="0" applyFont="1" applyFill="1" applyBorder="1" applyAlignment="1" applyProtection="1">
      <alignment horizontal="center" vertical="center" wrapText="1"/>
    </xf>
    <xf numFmtId="181" fontId="30" fillId="8" borderId="0" xfId="0" applyNumberFormat="1" applyFont="1" applyFill="1" applyBorder="1" applyAlignment="1" applyProtection="1">
      <alignment horizontal="center" vertical="center"/>
    </xf>
    <xf numFmtId="0" fontId="30" fillId="0" borderId="0" xfId="0" applyFont="1" applyProtection="1">
      <alignment vertical="center"/>
    </xf>
    <xf numFmtId="0" fontId="28" fillId="0" borderId="88" xfId="0" applyFont="1" applyFill="1" applyBorder="1" applyAlignment="1" applyProtection="1">
      <alignment horizontal="center" vertical="center"/>
    </xf>
    <xf numFmtId="0" fontId="28" fillId="0" borderId="81" xfId="0" applyNumberFormat="1" applyFont="1" applyFill="1" applyBorder="1" applyAlignment="1" applyProtection="1">
      <alignment horizontal="center" vertical="center" wrapText="1"/>
    </xf>
    <xf numFmtId="0" fontId="27" fillId="0" borderId="77" xfId="0" applyFont="1" applyFill="1" applyBorder="1" applyAlignment="1" applyProtection="1">
      <alignment horizontal="center" vertical="center" wrapText="1"/>
    </xf>
    <xf numFmtId="0" fontId="27" fillId="0" borderId="74" xfId="0" applyFont="1" applyFill="1" applyBorder="1" applyAlignment="1" applyProtection="1">
      <alignment horizontal="center" vertical="center" wrapText="1"/>
    </xf>
    <xf numFmtId="0" fontId="27" fillId="0" borderId="105" xfId="0"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3" fontId="29" fillId="8" borderId="94" xfId="0" applyNumberFormat="1" applyFont="1" applyFill="1" applyBorder="1" applyAlignment="1" applyProtection="1">
      <alignment horizontal="center" vertical="center" wrapText="1"/>
    </xf>
    <xf numFmtId="183" fontId="29" fillId="8" borderId="95" xfId="0" applyNumberFormat="1" applyFont="1" applyFill="1" applyBorder="1" applyAlignment="1" applyProtection="1">
      <alignment horizontal="center" vertical="center" wrapText="1"/>
    </xf>
    <xf numFmtId="183" fontId="29" fillId="8" borderId="76" xfId="0" applyNumberFormat="1" applyFont="1" applyFill="1" applyBorder="1" applyAlignment="1" applyProtection="1">
      <alignment horizontal="center" vertical="center" wrapText="1"/>
    </xf>
    <xf numFmtId="0" fontId="28" fillId="11" borderId="4" xfId="0" applyFont="1" applyFill="1" applyBorder="1" applyAlignment="1" applyProtection="1">
      <alignment horizontal="center" vertical="center"/>
      <protection locked="0"/>
    </xf>
    <xf numFmtId="0" fontId="27" fillId="0" borderId="87" xfId="0" applyFont="1" applyFill="1" applyBorder="1" applyAlignment="1" applyProtection="1">
      <alignment horizontal="center" vertical="center" wrapText="1"/>
    </xf>
    <xf numFmtId="0" fontId="27" fillId="0" borderId="88" xfId="0" applyFont="1" applyFill="1" applyBorder="1" applyAlignment="1" applyProtection="1">
      <alignment horizontal="center" vertical="center" wrapText="1"/>
    </xf>
    <xf numFmtId="0" fontId="27" fillId="0" borderId="106" xfId="0" applyFont="1" applyFill="1" applyBorder="1" applyAlignment="1" applyProtection="1">
      <alignment horizontal="center" vertical="center" wrapText="1"/>
    </xf>
    <xf numFmtId="0" fontId="27" fillId="0" borderId="96" xfId="0" applyFont="1" applyFill="1" applyBorder="1" applyAlignment="1" applyProtection="1">
      <alignment horizontal="center" vertical="center" wrapText="1"/>
    </xf>
    <xf numFmtId="183" fontId="29" fillId="8" borderId="65" xfId="0" applyNumberFormat="1" applyFont="1" applyFill="1" applyBorder="1" applyAlignment="1" applyProtection="1">
      <alignment horizontal="center" vertical="center" wrapText="1"/>
    </xf>
    <xf numFmtId="183" fontId="29" fillId="8" borderId="64" xfId="0" applyNumberFormat="1" applyFont="1" applyFill="1" applyBorder="1" applyAlignment="1" applyProtection="1">
      <alignment horizontal="center" vertical="center" wrapText="1"/>
    </xf>
    <xf numFmtId="183" fontId="29" fillId="8" borderId="86" xfId="0" applyNumberFormat="1" applyFont="1" applyFill="1" applyBorder="1" applyAlignment="1" applyProtection="1">
      <alignment horizontal="center" vertical="center" wrapText="1"/>
    </xf>
    <xf numFmtId="0" fontId="28" fillId="11" borderId="20" xfId="0" applyFont="1" applyFill="1" applyBorder="1" applyAlignment="1" applyProtection="1">
      <alignment horizontal="center" vertical="center"/>
      <protection locked="0"/>
    </xf>
    <xf numFmtId="0" fontId="28" fillId="0" borderId="0" xfId="0" quotePrefix="1" applyFont="1" applyFill="1" applyAlignment="1" applyProtection="1">
      <alignment horizontal="center" vertical="center"/>
    </xf>
    <xf numFmtId="0" fontId="28" fillId="0" borderId="107" xfId="0" applyFont="1" applyFill="1" applyBorder="1" applyAlignment="1" applyProtection="1">
      <alignment horizontal="center" vertical="center" wrapText="1"/>
    </xf>
    <xf numFmtId="0" fontId="28" fillId="0" borderId="91" xfId="0" applyFont="1" applyFill="1" applyBorder="1" applyAlignment="1" applyProtection="1">
      <alignment horizontal="center" vertical="center" wrapText="1"/>
    </xf>
    <xf numFmtId="0" fontId="28" fillId="11" borderId="94" xfId="0" applyFont="1" applyFill="1" applyBorder="1" applyAlignment="1" applyProtection="1">
      <alignment horizontal="left" vertical="center" wrapText="1"/>
      <protection locked="0"/>
    </xf>
    <xf numFmtId="0" fontId="28" fillId="11" borderId="95" xfId="0" applyFont="1" applyFill="1" applyBorder="1" applyAlignment="1" applyProtection="1">
      <alignment horizontal="left" vertical="center" wrapText="1"/>
      <protection locked="0"/>
    </xf>
    <xf numFmtId="0" fontId="28" fillId="11" borderId="76" xfId="0" applyFont="1" applyFill="1" applyBorder="1" applyAlignment="1" applyProtection="1">
      <alignment horizontal="left" vertical="center" wrapText="1"/>
      <protection locked="0"/>
    </xf>
    <xf numFmtId="0" fontId="28" fillId="10" borderId="21" xfId="0" applyFont="1" applyFill="1" applyBorder="1" applyAlignment="1" applyProtection="1">
      <alignment horizontal="center" vertical="center"/>
      <protection locked="0"/>
    </xf>
    <xf numFmtId="0" fontId="28" fillId="8" borderId="4" xfId="0" applyNumberFormat="1" applyFont="1" applyFill="1" applyBorder="1" applyAlignment="1" applyProtection="1">
      <alignment horizontal="center" vertical="center"/>
    </xf>
    <xf numFmtId="0" fontId="28" fillId="11" borderId="49" xfId="0" applyFont="1" applyFill="1" applyBorder="1" applyAlignment="1" applyProtection="1">
      <alignment horizontal="left" vertical="center" wrapText="1"/>
      <protection locked="0"/>
    </xf>
    <xf numFmtId="0" fontId="28" fillId="11" borderId="11" xfId="0" applyFont="1" applyFill="1" applyBorder="1" applyAlignment="1" applyProtection="1">
      <alignment horizontal="left" vertical="center" wrapText="1"/>
      <protection locked="0"/>
    </xf>
    <xf numFmtId="0" fontId="28" fillId="11" borderId="100" xfId="0" applyFont="1" applyFill="1" applyBorder="1" applyAlignment="1" applyProtection="1">
      <alignment horizontal="left" vertical="center" wrapText="1"/>
      <protection locked="0"/>
    </xf>
    <xf numFmtId="0" fontId="28" fillId="8" borderId="20" xfId="0" applyNumberFormat="1" applyFont="1" applyFill="1" applyBorder="1" applyAlignment="1" applyProtection="1">
      <alignment horizontal="center" vertical="center"/>
    </xf>
    <xf numFmtId="0" fontId="27" fillId="0" borderId="0" xfId="0" applyFont="1" applyFill="1" applyAlignment="1" applyProtection="1">
      <alignment horizontal="right" vertical="center"/>
    </xf>
    <xf numFmtId="0" fontId="28" fillId="11" borderId="65" xfId="0" applyFont="1" applyFill="1" applyBorder="1" applyAlignment="1" applyProtection="1">
      <alignment horizontal="left" vertical="center" wrapText="1"/>
      <protection locked="0"/>
    </xf>
    <xf numFmtId="0" fontId="28" fillId="11" borderId="64" xfId="0" applyFont="1" applyFill="1" applyBorder="1" applyAlignment="1" applyProtection="1">
      <alignment horizontal="left" vertical="center" wrapText="1"/>
      <protection locked="0"/>
    </xf>
    <xf numFmtId="0" fontId="28" fillId="11" borderId="86" xfId="0" applyFont="1" applyFill="1" applyBorder="1" applyAlignment="1" applyProtection="1">
      <alignment horizontal="left" vertical="center" wrapText="1"/>
      <protection locked="0"/>
    </xf>
    <xf numFmtId="0" fontId="29" fillId="0" borderId="0" xfId="0" applyFont="1" applyFill="1" applyAlignment="1">
      <alignment horizontal="right" vertical="center"/>
    </xf>
    <xf numFmtId="0" fontId="27" fillId="0" borderId="0" xfId="0" applyFont="1" applyFill="1" applyAlignment="1">
      <alignment horizontal="right" vertical="center"/>
    </xf>
    <xf numFmtId="0" fontId="27" fillId="0"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7" fillId="0" borderId="0" xfId="0" applyFont="1" applyFill="1" applyBorder="1" applyAlignment="1" applyProtection="1">
      <alignment vertical="center"/>
      <protection locked="0"/>
    </xf>
    <xf numFmtId="0" fontId="31" fillId="0" borderId="21" xfId="0" applyFont="1" applyFill="1" applyBorder="1" applyAlignment="1" applyProtection="1">
      <alignment horizontal="center" vertical="center"/>
    </xf>
    <xf numFmtId="0" fontId="31" fillId="0" borderId="7" xfId="0" applyFont="1" applyFill="1" applyBorder="1" applyAlignment="1" applyProtection="1">
      <alignment horizontal="center" vertical="center"/>
    </xf>
    <xf numFmtId="0" fontId="30" fillId="0" borderId="13" xfId="0" applyFont="1" applyFill="1" applyBorder="1" applyAlignment="1" applyProtection="1">
      <alignment horizontal="centerContinuous" vertical="center"/>
    </xf>
    <xf numFmtId="0" fontId="27" fillId="0" borderId="0" xfId="0" applyFont="1" applyFill="1" applyBorder="1" applyAlignment="1" applyProtection="1">
      <alignment horizontal="left" vertical="center"/>
      <protection locked="0"/>
    </xf>
    <xf numFmtId="0" fontId="27" fillId="0" borderId="0" xfId="0" applyFont="1" applyFill="1" applyBorder="1" applyAlignment="1" applyProtection="1">
      <alignment vertical="center" wrapText="1"/>
      <protection locked="0"/>
    </xf>
    <xf numFmtId="180" fontId="30" fillId="0" borderId="21" xfId="0" applyNumberFormat="1" applyFont="1" applyFill="1" applyBorder="1" applyAlignment="1" applyProtection="1">
      <alignment horizontal="center" vertical="center"/>
    </xf>
    <xf numFmtId="179" fontId="30" fillId="0" borderId="7" xfId="138" applyNumberFormat="1" applyFont="1" applyFill="1" applyBorder="1" applyAlignment="1" applyProtection="1">
      <alignment horizontal="right" vertical="center"/>
    </xf>
    <xf numFmtId="0" fontId="27" fillId="0" borderId="13" xfId="0" applyFont="1" applyFill="1" applyBorder="1" applyAlignment="1" applyProtection="1">
      <alignment horizontal="right" vertical="center"/>
    </xf>
    <xf numFmtId="0" fontId="30" fillId="0" borderId="0" xfId="0" applyFont="1" applyFill="1" applyBorder="1" applyAlignment="1" applyProtection="1">
      <alignment horizontal="centerContinuous" vertical="center"/>
    </xf>
    <xf numFmtId="181" fontId="30" fillId="0" borderId="21" xfId="0" applyNumberFormat="1"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30" fillId="0" borderId="0" xfId="0" applyFont="1" applyFill="1" applyBorder="1" applyAlignment="1" applyProtection="1">
      <alignment horizontal="centerContinuous"/>
    </xf>
    <xf numFmtId="0" fontId="27" fillId="0" borderId="0" xfId="0" applyFont="1" applyFill="1" applyBorder="1" applyAlignment="1" applyProtection="1">
      <alignment horizontal="justify" vertical="center" wrapText="1"/>
      <protection locked="0"/>
    </xf>
    <xf numFmtId="179" fontId="30" fillId="0" borderId="0" xfId="0" applyNumberFormat="1" applyFont="1" applyFill="1" applyBorder="1" applyAlignment="1" applyProtection="1">
      <alignment vertical="center"/>
    </xf>
    <xf numFmtId="179" fontId="30" fillId="0" borderId="0" xfId="0" applyNumberFormat="1" applyFont="1" applyFill="1" applyAlignment="1" applyProtection="1">
      <alignment vertical="center"/>
    </xf>
    <xf numFmtId="0" fontId="28" fillId="11" borderId="8" xfId="0" applyFont="1" applyFill="1" applyBorder="1" applyAlignment="1" applyProtection="1">
      <alignment horizontal="center" vertical="center"/>
      <protection locked="0"/>
    </xf>
    <xf numFmtId="0" fontId="28" fillId="11" borderId="17" xfId="0" applyFont="1" applyFill="1" applyBorder="1" applyAlignment="1" applyProtection="1">
      <alignment horizontal="center" vertical="center"/>
      <protection locked="0"/>
    </xf>
    <xf numFmtId="0" fontId="29" fillId="0" borderId="0" xfId="0" applyFont="1" applyFill="1" applyAlignment="1" applyProtection="1">
      <alignment horizontal="right" vertical="center"/>
      <protection locked="0"/>
    </xf>
    <xf numFmtId="0" fontId="27" fillId="0" borderId="0" xfId="0" applyFont="1" applyFill="1" applyAlignment="1" applyProtection="1">
      <alignment horizontal="right" vertical="center"/>
      <protection locked="0"/>
    </xf>
    <xf numFmtId="0" fontId="6" fillId="8" borderId="0" xfId="0" applyFont="1" applyFill="1">
      <alignment vertical="center"/>
    </xf>
    <xf numFmtId="0" fontId="27" fillId="8" borderId="0" xfId="0" applyFont="1" applyFill="1" applyAlignment="1">
      <alignment vertical="center"/>
    </xf>
    <xf numFmtId="0" fontId="31" fillId="8" borderId="0" xfId="0" applyFont="1" applyFill="1" applyAlignment="1">
      <alignment horizontal="left" vertical="center"/>
    </xf>
    <xf numFmtId="0" fontId="27" fillId="8" borderId="0" xfId="0" applyFont="1" applyFill="1" applyAlignment="1">
      <alignment horizontal="left" vertical="center"/>
    </xf>
    <xf numFmtId="0" fontId="27" fillId="11" borderId="21" xfId="0" applyFont="1" applyFill="1" applyBorder="1" applyAlignment="1">
      <alignment horizontal="left" vertical="center"/>
    </xf>
    <xf numFmtId="0" fontId="27" fillId="12" borderId="21" xfId="0" applyFont="1" applyFill="1" applyBorder="1" applyAlignment="1">
      <alignment horizontal="left" vertical="center"/>
    </xf>
    <xf numFmtId="0" fontId="35" fillId="8" borderId="0" xfId="0" applyFont="1" applyFill="1" applyAlignment="1">
      <alignment horizontal="left" vertical="center"/>
    </xf>
    <xf numFmtId="0" fontId="20" fillId="8" borderId="0" xfId="0" applyFont="1" applyFill="1" applyAlignment="1">
      <alignment vertical="center"/>
    </xf>
    <xf numFmtId="0" fontId="27" fillId="8" borderId="0" xfId="0" applyFont="1" applyFill="1" applyAlignment="1">
      <alignment vertical="center" textRotation="90"/>
    </xf>
    <xf numFmtId="0" fontId="36" fillId="8" borderId="0" xfId="0" applyFont="1" applyFill="1" applyAlignment="1">
      <alignment horizontal="left" vertical="center"/>
    </xf>
    <xf numFmtId="0" fontId="36" fillId="0" borderId="0" xfId="0" applyFont="1" applyAlignment="1">
      <alignment horizontal="left" vertical="center"/>
    </xf>
    <xf numFmtId="0" fontId="27" fillId="8" borderId="21" xfId="0" applyFont="1" applyFill="1" applyBorder="1" applyAlignment="1">
      <alignment horizontal="center" vertical="center"/>
    </xf>
    <xf numFmtId="0" fontId="27" fillId="8" borderId="21" xfId="0" applyFont="1" applyFill="1" applyBorder="1" applyAlignment="1">
      <alignment horizontal="left" vertical="center"/>
    </xf>
    <xf numFmtId="0" fontId="27" fillId="8" borderId="0" xfId="0" applyFont="1" applyFill="1" applyBorder="1" applyAlignment="1">
      <alignment horizontal="left" vertical="center"/>
    </xf>
    <xf numFmtId="0" fontId="27" fillId="8" borderId="0" xfId="0" applyFont="1" applyFill="1" applyBorder="1" applyAlignment="1">
      <alignment vertical="center" shrinkToFit="1"/>
    </xf>
    <xf numFmtId="0" fontId="27" fillId="8" borderId="0" xfId="0" applyFont="1" applyFill="1" applyAlignment="1">
      <alignment vertical="center" wrapText="1"/>
    </xf>
    <xf numFmtId="0" fontId="27" fillId="8" borderId="0" xfId="0" applyFont="1" applyFill="1" applyAlignment="1">
      <alignment horizontal="left" vertical="center" wrapText="1"/>
    </xf>
    <xf numFmtId="0" fontId="32" fillId="8" borderId="0" xfId="0" applyFont="1" applyFill="1" applyBorder="1" applyAlignment="1">
      <alignment vertical="center" shrinkToFit="1"/>
    </xf>
    <xf numFmtId="0" fontId="27" fillId="0" borderId="0" xfId="0" applyFont="1">
      <alignment vertical="center"/>
    </xf>
    <xf numFmtId="0" fontId="28" fillId="0" borderId="0" xfId="0" applyFont="1">
      <alignment vertical="center"/>
    </xf>
    <xf numFmtId="0" fontId="29" fillId="0" borderId="0" xfId="0" applyFont="1">
      <alignment vertical="center"/>
    </xf>
    <xf numFmtId="0" fontId="27" fillId="8" borderId="0" xfId="0" applyFont="1" applyFill="1">
      <alignment vertical="center"/>
    </xf>
    <xf numFmtId="0" fontId="27" fillId="0" borderId="0" xfId="0" applyFont="1" applyFill="1" applyBorder="1">
      <alignment vertical="center"/>
    </xf>
    <xf numFmtId="0" fontId="29" fillId="0" borderId="0" xfId="0" applyFont="1" applyProtection="1">
      <alignment vertical="center"/>
    </xf>
    <xf numFmtId="0" fontId="27" fillId="8" borderId="0" xfId="0" applyFont="1" applyFill="1" applyBorder="1" applyAlignment="1" applyProtection="1">
      <alignment vertical="center"/>
    </xf>
    <xf numFmtId="0" fontId="27" fillId="0" borderId="0" xfId="0" applyFont="1" applyProtection="1">
      <alignment vertical="center"/>
    </xf>
    <xf numFmtId="0" fontId="28" fillId="0" borderId="91" xfId="0" applyFont="1" applyBorder="1" applyAlignment="1">
      <alignment horizontal="center" vertical="center"/>
    </xf>
    <xf numFmtId="0" fontId="28" fillId="0" borderId="92" xfId="0" applyFont="1" applyBorder="1" applyAlignment="1">
      <alignment horizontal="center" vertical="center"/>
    </xf>
    <xf numFmtId="0" fontId="28" fillId="0" borderId="93" xfId="0" applyFont="1" applyBorder="1" applyAlignment="1">
      <alignment horizontal="center" vertical="center"/>
    </xf>
    <xf numFmtId="0" fontId="28" fillId="0" borderId="97" xfId="0" applyFont="1" applyBorder="1" applyAlignment="1">
      <alignment horizontal="center" vertical="center" shrinkToFit="1"/>
    </xf>
    <xf numFmtId="0" fontId="28" fillId="0" borderId="98" xfId="0" applyFont="1" applyBorder="1" applyAlignment="1">
      <alignment horizontal="center" vertical="center" shrinkToFit="1"/>
    </xf>
    <xf numFmtId="0" fontId="28" fillId="0" borderId="99" xfId="0" applyFont="1" applyBorder="1" applyAlignment="1">
      <alignment horizontal="center" vertical="center" shrinkToFit="1"/>
    </xf>
    <xf numFmtId="0" fontId="27" fillId="8" borderId="108" xfId="0" applyFont="1" applyFill="1" applyBorder="1">
      <alignment vertical="center"/>
    </xf>
    <xf numFmtId="0" fontId="27" fillId="0" borderId="94" xfId="0" applyFont="1" applyBorder="1">
      <alignment vertical="center"/>
    </xf>
    <xf numFmtId="0" fontId="27" fillId="0" borderId="95" xfId="0" applyFont="1" applyBorder="1">
      <alignment vertical="center"/>
    </xf>
    <xf numFmtId="0" fontId="27" fillId="0" borderId="76" xfId="0" applyFont="1" applyBorder="1">
      <alignment vertical="center"/>
    </xf>
    <xf numFmtId="0" fontId="30" fillId="0" borderId="72" xfId="0" applyFont="1" applyBorder="1" applyAlignment="1">
      <alignment horizontal="center" vertical="center" wrapText="1"/>
    </xf>
    <xf numFmtId="0" fontId="30" fillId="0" borderId="71" xfId="0" applyFont="1" applyBorder="1" applyAlignment="1">
      <alignment horizontal="center" vertical="center" wrapText="1"/>
    </xf>
    <xf numFmtId="0" fontId="28" fillId="0" borderId="0" xfId="0" applyFont="1" applyAlignment="1">
      <alignment horizontal="left" vertical="center"/>
    </xf>
    <xf numFmtId="0" fontId="28" fillId="0" borderId="70"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71" xfId="0" applyFont="1" applyBorder="1" applyAlignment="1">
      <alignment horizontal="center" vertical="center" wrapText="1"/>
    </xf>
    <xf numFmtId="0" fontId="28" fillId="10" borderId="70" xfId="0" applyFont="1" applyFill="1" applyBorder="1" applyAlignment="1" applyProtection="1">
      <alignment horizontal="center" vertical="center"/>
      <protection locked="0"/>
    </xf>
    <xf numFmtId="0" fontId="28" fillId="10" borderId="72" xfId="0" applyFont="1" applyFill="1" applyBorder="1" applyAlignment="1" applyProtection="1">
      <alignment horizontal="center" vertical="center"/>
      <protection locked="0"/>
    </xf>
    <xf numFmtId="0" fontId="28" fillId="10" borderId="73" xfId="0" applyFont="1" applyFill="1" applyBorder="1" applyAlignment="1" applyProtection="1">
      <alignment horizontal="center" vertical="center"/>
      <protection locked="0"/>
    </xf>
    <xf numFmtId="0" fontId="28" fillId="10" borderId="75" xfId="0" applyFont="1" applyFill="1" applyBorder="1" applyAlignment="1" applyProtection="1">
      <alignment horizontal="center" vertical="center"/>
      <protection locked="0"/>
    </xf>
    <xf numFmtId="0" fontId="28" fillId="10" borderId="75" xfId="0" applyFont="1" applyFill="1" applyBorder="1" applyAlignment="1" applyProtection="1">
      <alignment horizontal="center" vertical="center" shrinkToFit="1"/>
      <protection locked="0"/>
    </xf>
    <xf numFmtId="0" fontId="28" fillId="10" borderId="72" xfId="0" applyFont="1" applyFill="1" applyBorder="1" applyAlignment="1" applyProtection="1">
      <alignment horizontal="center" vertical="center" shrinkToFit="1"/>
      <protection locked="0"/>
    </xf>
    <xf numFmtId="0" fontId="28" fillId="10" borderId="73" xfId="0" applyFont="1" applyFill="1" applyBorder="1" applyAlignment="1" applyProtection="1">
      <alignment horizontal="center" vertical="center" shrinkToFit="1"/>
      <protection locked="0"/>
    </xf>
    <xf numFmtId="0" fontId="37" fillId="8" borderId="109" xfId="0" applyFont="1" applyFill="1" applyBorder="1" applyAlignment="1">
      <alignment horizontal="center" vertical="center"/>
    </xf>
    <xf numFmtId="0" fontId="27" fillId="0" borderId="49" xfId="0" applyFont="1" applyFill="1" applyBorder="1" applyAlignment="1">
      <alignment vertical="center" wrapText="1"/>
    </xf>
    <xf numFmtId="0" fontId="27" fillId="0" borderId="11" xfId="0" applyFont="1" applyFill="1" applyBorder="1" applyAlignment="1">
      <alignment vertical="center" wrapText="1"/>
    </xf>
    <xf numFmtId="0" fontId="27" fillId="0" borderId="100" xfId="0" applyFont="1" applyFill="1" applyBorder="1" applyAlignment="1">
      <alignment vertical="center" wrapText="1"/>
    </xf>
    <xf numFmtId="0" fontId="30" fillId="0" borderId="0" xfId="0" applyFont="1" applyBorder="1" applyAlignment="1">
      <alignment horizontal="center" vertical="center" wrapText="1"/>
    </xf>
    <xf numFmtId="0" fontId="30" fillId="0" borderId="48" xfId="0" applyFont="1" applyBorder="1" applyAlignment="1">
      <alignment horizontal="center" vertical="center" wrapText="1"/>
    </xf>
    <xf numFmtId="0" fontId="20" fillId="0" borderId="0" xfId="0" applyFont="1">
      <alignment vertical="center"/>
    </xf>
    <xf numFmtId="0" fontId="27" fillId="0" borderId="0" xfId="0" applyFont="1" applyFill="1" applyAlignment="1">
      <alignment vertical="center" textRotation="90"/>
    </xf>
    <xf numFmtId="0" fontId="27" fillId="0" borderId="0" xfId="0" applyFont="1" applyFill="1" applyAlignment="1">
      <alignment horizontal="left" vertical="center"/>
    </xf>
    <xf numFmtId="0" fontId="28" fillId="0" borderId="1"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48" xfId="0" applyFont="1" applyBorder="1" applyAlignment="1">
      <alignment horizontal="center" vertical="center" wrapText="1"/>
    </xf>
    <xf numFmtId="0" fontId="28" fillId="10" borderId="1" xfId="0" applyFont="1" applyFill="1" applyBorder="1" applyAlignment="1" applyProtection="1">
      <alignment horizontal="center" vertical="center"/>
      <protection locked="0"/>
    </xf>
    <xf numFmtId="0" fontId="28" fillId="10" borderId="0" xfId="0" applyFont="1" applyFill="1" applyBorder="1" applyAlignment="1" applyProtection="1">
      <alignment horizontal="center" vertical="center"/>
      <protection locked="0"/>
    </xf>
    <xf numFmtId="0" fontId="28" fillId="10" borderId="13" xfId="0" applyFont="1" applyFill="1" applyBorder="1" applyAlignment="1" applyProtection="1">
      <alignment horizontal="center" vertical="center"/>
      <protection locked="0"/>
    </xf>
    <xf numFmtId="0" fontId="28" fillId="10" borderId="12" xfId="0" applyFont="1" applyFill="1" applyBorder="1" applyAlignment="1" applyProtection="1">
      <alignment horizontal="center" vertical="center"/>
      <protection locked="0"/>
    </xf>
    <xf numFmtId="0" fontId="28" fillId="10" borderId="12" xfId="0" applyFont="1" applyFill="1" applyBorder="1" applyAlignment="1" applyProtection="1">
      <alignment horizontal="center" vertical="center" shrinkToFit="1"/>
      <protection locked="0"/>
    </xf>
    <xf numFmtId="0" fontId="28" fillId="10" borderId="0" xfId="0" applyFont="1" applyFill="1" applyBorder="1" applyAlignment="1" applyProtection="1">
      <alignment horizontal="center" vertical="center" shrinkToFit="1"/>
      <protection locked="0"/>
    </xf>
    <xf numFmtId="0" fontId="28" fillId="10" borderId="13" xfId="0" applyFont="1" applyFill="1" applyBorder="1" applyAlignment="1" applyProtection="1">
      <alignment horizontal="center" vertical="center" shrinkToFit="1"/>
      <protection locked="0"/>
    </xf>
    <xf numFmtId="0" fontId="28" fillId="0" borderId="5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51" xfId="0" applyFont="1" applyBorder="1" applyAlignment="1">
      <alignment horizontal="center" vertical="center" wrapText="1"/>
    </xf>
    <xf numFmtId="0" fontId="28" fillId="10" borderId="50" xfId="0" applyFont="1" applyFill="1" applyBorder="1" applyAlignment="1" applyProtection="1">
      <alignment horizontal="center" vertical="center"/>
      <protection locked="0"/>
    </xf>
    <xf numFmtId="0" fontId="28" fillId="10" borderId="19" xfId="0" applyFont="1" applyFill="1" applyBorder="1" applyAlignment="1" applyProtection="1">
      <alignment horizontal="center" vertical="center"/>
      <protection locked="0"/>
    </xf>
    <xf numFmtId="0" fontId="28" fillId="10" borderId="17" xfId="0" applyFont="1" applyFill="1" applyBorder="1" applyAlignment="1" applyProtection="1">
      <alignment horizontal="center" vertical="center"/>
      <protection locked="0"/>
    </xf>
    <xf numFmtId="0" fontId="28" fillId="10" borderId="18" xfId="0" applyFont="1" applyFill="1" applyBorder="1" applyAlignment="1" applyProtection="1">
      <alignment horizontal="center" vertical="center"/>
      <protection locked="0"/>
    </xf>
    <xf numFmtId="0" fontId="28" fillId="10" borderId="18" xfId="0" applyFont="1" applyFill="1" applyBorder="1" applyAlignment="1" applyProtection="1">
      <alignment horizontal="center" vertical="center" shrinkToFit="1"/>
      <protection locked="0"/>
    </xf>
    <xf numFmtId="0" fontId="28" fillId="10" borderId="19" xfId="0" applyFont="1" applyFill="1" applyBorder="1" applyAlignment="1" applyProtection="1">
      <alignment horizontal="center" vertical="center" shrinkToFit="1"/>
      <protection locked="0"/>
    </xf>
    <xf numFmtId="0" fontId="28" fillId="10" borderId="17" xfId="0" applyFont="1" applyFill="1" applyBorder="1" applyAlignment="1" applyProtection="1">
      <alignment horizontal="center" vertical="center" shrinkToFit="1"/>
      <protection locked="0"/>
    </xf>
    <xf numFmtId="0" fontId="28" fillId="10" borderId="50" xfId="0" applyFont="1" applyFill="1" applyBorder="1" applyAlignment="1" applyProtection="1">
      <alignment horizontal="center" vertical="center" wrapText="1"/>
      <protection locked="0"/>
    </xf>
    <xf numFmtId="0" fontId="28" fillId="10" borderId="19" xfId="0" applyFont="1" applyFill="1" applyBorder="1" applyAlignment="1" applyProtection="1">
      <alignment horizontal="center" vertical="center" wrapText="1"/>
      <protection locked="0"/>
    </xf>
    <xf numFmtId="0" fontId="28" fillId="10" borderId="7" xfId="0" applyFont="1" applyFill="1" applyBorder="1" applyAlignment="1" applyProtection="1">
      <alignment horizontal="center" vertical="center" wrapText="1"/>
      <protection locked="0"/>
    </xf>
    <xf numFmtId="0" fontId="28" fillId="10" borderId="5" xfId="0" applyFont="1" applyFill="1" applyBorder="1" applyAlignment="1" applyProtection="1">
      <alignment horizontal="center" vertical="center" wrapText="1"/>
      <protection locked="0"/>
    </xf>
    <xf numFmtId="0" fontId="28" fillId="10" borderId="51" xfId="0" applyFont="1" applyFill="1" applyBorder="1" applyAlignment="1" applyProtection="1">
      <alignment horizontal="center" vertical="center" wrapText="1"/>
      <protection locked="0"/>
    </xf>
    <xf numFmtId="0" fontId="27" fillId="8" borderId="109" xfId="0" applyFont="1" applyFill="1" applyBorder="1" applyAlignment="1">
      <alignment horizontal="center" vertical="center" wrapText="1"/>
    </xf>
    <xf numFmtId="0" fontId="28" fillId="0" borderId="0" xfId="0" applyFont="1" applyBorder="1" applyAlignment="1" applyProtection="1">
      <alignment horizontal="left" vertical="center"/>
    </xf>
    <xf numFmtId="0" fontId="27" fillId="0" borderId="1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11" xfId="0" applyFont="1" applyBorder="1" applyAlignment="1">
      <alignment horizontal="center" vertical="center" wrapText="1"/>
    </xf>
    <xf numFmtId="0" fontId="28" fillId="10" borderId="110" xfId="0" applyFont="1" applyFill="1" applyBorder="1" applyAlignment="1" applyProtection="1">
      <alignment horizontal="center" vertical="center" wrapText="1"/>
      <protection locked="0"/>
    </xf>
    <xf numFmtId="0" fontId="28" fillId="13" borderId="6" xfId="0" applyFont="1" applyFill="1" applyBorder="1" applyAlignment="1" applyProtection="1">
      <alignment horizontal="center" vertical="center" wrapText="1"/>
      <protection locked="0"/>
    </xf>
    <xf numFmtId="0" fontId="28" fillId="13" borderId="7" xfId="0" applyFont="1" applyFill="1" applyBorder="1" applyAlignment="1" applyProtection="1">
      <alignment horizontal="center" vertical="center" wrapText="1"/>
      <protection locked="0"/>
    </xf>
    <xf numFmtId="0" fontId="28" fillId="13" borderId="111" xfId="0" applyFont="1" applyFill="1" applyBorder="1" applyAlignment="1" applyProtection="1">
      <alignment horizontal="center" vertical="center" wrapText="1"/>
      <protection locked="0"/>
    </xf>
    <xf numFmtId="0" fontId="30" fillId="0" borderId="49" xfId="0" applyFont="1" applyFill="1" applyBorder="1" applyAlignment="1">
      <alignment horizontal="left" vertical="center" wrapText="1"/>
    </xf>
    <xf numFmtId="0" fontId="30" fillId="0" borderId="11" xfId="0" applyFont="1" applyFill="1" applyBorder="1" applyAlignment="1">
      <alignment horizontal="left" vertical="center" wrapText="1"/>
    </xf>
    <xf numFmtId="0" fontId="30" fillId="0" borderId="100" xfId="0" applyFont="1" applyFill="1" applyBorder="1" applyAlignment="1">
      <alignment horizontal="left" vertical="center" wrapText="1"/>
    </xf>
    <xf numFmtId="0" fontId="27" fillId="0" borderId="0" xfId="0" applyFont="1" applyAlignment="1">
      <alignment vertical="center" shrinkToFit="1"/>
    </xf>
    <xf numFmtId="0" fontId="29" fillId="0" borderId="0" xfId="0" applyFont="1" applyAlignment="1">
      <alignment horizontal="left" vertical="center"/>
    </xf>
    <xf numFmtId="0" fontId="28" fillId="0" borderId="45"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6" xfId="0" applyFont="1" applyBorder="1" applyAlignment="1">
      <alignment horizontal="center" vertical="center" wrapText="1"/>
    </xf>
    <xf numFmtId="0" fontId="28" fillId="13" borderId="4" xfId="0" applyFont="1" applyFill="1" applyBorder="1" applyAlignment="1" applyProtection="1">
      <alignment horizontal="center" vertical="center" shrinkToFit="1"/>
      <protection locked="0"/>
    </xf>
    <xf numFmtId="0" fontId="28" fillId="13" borderId="83" xfId="0" applyFont="1" applyFill="1" applyBorder="1" applyAlignment="1" applyProtection="1">
      <alignment horizontal="center" vertical="center" shrinkToFit="1"/>
      <protection locked="0"/>
    </xf>
    <xf numFmtId="0" fontId="27" fillId="8" borderId="109" xfId="0" applyFont="1" applyFill="1" applyBorder="1" applyAlignment="1">
      <alignment horizontal="center" vertical="center" shrinkToFit="1"/>
    </xf>
    <xf numFmtId="0" fontId="32" fillId="0" borderId="0" xfId="0" applyFont="1" applyAlignment="1">
      <alignment vertical="center" shrinkToFit="1"/>
    </xf>
    <xf numFmtId="0" fontId="27" fillId="0" borderId="0" xfId="0" applyFont="1" applyFill="1" applyAlignment="1">
      <alignment vertical="center" wrapText="1"/>
    </xf>
    <xf numFmtId="0" fontId="28" fillId="0" borderId="0" xfId="0" applyFont="1" applyBorder="1" applyAlignment="1" applyProtection="1">
      <alignment horizontal="right" vertical="center"/>
    </xf>
    <xf numFmtId="0" fontId="28" fillId="13" borderId="49" xfId="0" applyFont="1" applyFill="1" applyBorder="1" applyAlignment="1" applyProtection="1">
      <alignment horizontal="center" vertical="center" shrinkToFit="1"/>
      <protection locked="0"/>
    </xf>
    <xf numFmtId="0" fontId="28" fillId="13" borderId="11" xfId="0" applyFont="1" applyFill="1" applyBorder="1" applyAlignment="1" applyProtection="1">
      <alignment horizontal="center" vertical="center" shrinkToFit="1"/>
      <protection locked="0"/>
    </xf>
    <xf numFmtId="0" fontId="28" fillId="13" borderId="100" xfId="0" applyFont="1" applyFill="1" applyBorder="1" applyAlignment="1" applyProtection="1">
      <alignment horizontal="center" vertical="center" shrinkToFit="1"/>
      <protection locked="0"/>
    </xf>
    <xf numFmtId="20" fontId="28" fillId="0" borderId="0" xfId="0" applyNumberFormat="1" applyFont="1" applyBorder="1" applyAlignment="1" applyProtection="1">
      <alignment vertical="center"/>
    </xf>
    <xf numFmtId="0" fontId="28" fillId="13" borderId="52" xfId="0" applyFont="1" applyFill="1" applyBorder="1" applyAlignment="1" applyProtection="1">
      <alignment horizontal="center" vertical="center" shrinkToFit="1"/>
      <protection locked="0"/>
    </xf>
    <xf numFmtId="0" fontId="28" fillId="13" borderId="20" xfId="0" applyFont="1" applyFill="1" applyBorder="1" applyAlignment="1" applyProtection="1">
      <alignment horizontal="center" vertical="center" shrinkToFit="1"/>
      <protection locked="0"/>
    </xf>
    <xf numFmtId="0" fontId="28" fillId="13" borderId="82" xfId="0" applyFont="1" applyFill="1" applyBorder="1" applyAlignment="1" applyProtection="1">
      <alignment horizontal="center" vertical="center" shrinkToFit="1"/>
      <protection locked="0"/>
    </xf>
    <xf numFmtId="0" fontId="30" fillId="0" borderId="62" xfId="0" applyFont="1" applyBorder="1" applyAlignment="1">
      <alignment horizontal="center" vertical="center" wrapText="1"/>
    </xf>
    <xf numFmtId="0" fontId="30" fillId="0" borderId="68" xfId="0" applyFont="1" applyBorder="1" applyAlignment="1">
      <alignment horizontal="center" vertical="center" wrapText="1"/>
    </xf>
    <xf numFmtId="0" fontId="28" fillId="0" borderId="0" xfId="0" applyFont="1" applyBorder="1" applyAlignment="1" applyProtection="1">
      <alignment vertical="center"/>
    </xf>
    <xf numFmtId="0" fontId="28" fillId="11" borderId="45" xfId="0" applyFont="1" applyFill="1" applyBorder="1" applyAlignment="1" applyProtection="1">
      <alignment horizontal="center" vertical="center" wrapText="1"/>
      <protection locked="0"/>
    </xf>
    <xf numFmtId="0" fontId="28" fillId="11" borderId="3" xfId="0" applyFont="1" applyFill="1" applyBorder="1" applyAlignment="1" applyProtection="1">
      <alignment horizontal="center" vertical="center" wrapText="1"/>
      <protection locked="0"/>
    </xf>
    <xf numFmtId="0" fontId="28" fillId="11" borderId="2" xfId="0" applyFont="1" applyFill="1" applyBorder="1" applyAlignment="1" applyProtection="1">
      <alignment horizontal="center" vertical="center" wrapText="1"/>
      <protection locked="0"/>
    </xf>
    <xf numFmtId="0" fontId="28" fillId="11" borderId="8" xfId="0" applyFont="1" applyFill="1" applyBorder="1" applyAlignment="1" applyProtection="1">
      <alignment horizontal="center" vertical="center" wrapText="1"/>
      <protection locked="0"/>
    </xf>
    <xf numFmtId="0" fontId="28" fillId="11" borderId="46" xfId="0" applyFont="1" applyFill="1" applyBorder="1" applyAlignment="1" applyProtection="1">
      <alignment horizontal="center" vertical="center" wrapText="1"/>
      <protection locked="0"/>
    </xf>
    <xf numFmtId="0" fontId="30" fillId="0" borderId="13" xfId="0" applyFont="1" applyBorder="1" applyAlignment="1">
      <alignment horizontal="center" vertical="center"/>
    </xf>
    <xf numFmtId="0" fontId="30" fillId="0" borderId="11" xfId="0" applyFont="1" applyBorder="1" applyAlignment="1">
      <alignment horizontal="center" vertical="center"/>
    </xf>
    <xf numFmtId="0" fontId="30" fillId="11" borderId="100" xfId="0" applyFont="1" applyFill="1" applyBorder="1" applyAlignment="1" applyProtection="1">
      <alignment horizontal="center" vertical="center"/>
      <protection locked="0"/>
    </xf>
    <xf numFmtId="0" fontId="28" fillId="11" borderId="1" xfId="0" applyFont="1" applyFill="1" applyBorder="1" applyAlignment="1" applyProtection="1">
      <alignment horizontal="center" vertical="center" wrapText="1"/>
      <protection locked="0"/>
    </xf>
    <xf numFmtId="0" fontId="28" fillId="11" borderId="0" xfId="0" applyFont="1" applyFill="1" applyBorder="1" applyAlignment="1" applyProtection="1">
      <alignment horizontal="center" vertical="center" wrapText="1"/>
      <protection locked="0"/>
    </xf>
    <xf numFmtId="0" fontId="28" fillId="11" borderId="12" xfId="0" applyFont="1" applyFill="1" applyBorder="1" applyAlignment="1" applyProtection="1">
      <alignment horizontal="center" vertical="center" wrapText="1"/>
      <protection locked="0"/>
    </xf>
    <xf numFmtId="0" fontId="28" fillId="11" borderId="13" xfId="0" applyFont="1" applyFill="1" applyBorder="1" applyAlignment="1" applyProtection="1">
      <alignment horizontal="center" vertical="center" wrapText="1"/>
      <protection locked="0"/>
    </xf>
    <xf numFmtId="0" fontId="28" fillId="11" borderId="48" xfId="0" applyFont="1" applyFill="1" applyBorder="1" applyAlignment="1" applyProtection="1">
      <alignment horizontal="center" vertical="center" wrapText="1"/>
      <protection locked="0"/>
    </xf>
    <xf numFmtId="0" fontId="28" fillId="0" borderId="67" xfId="0" applyFont="1" applyBorder="1" applyAlignment="1">
      <alignment horizontal="center" vertical="center" wrapText="1"/>
    </xf>
    <xf numFmtId="0" fontId="28" fillId="0" borderId="62" xfId="0" applyFont="1" applyBorder="1" applyAlignment="1">
      <alignment horizontal="center" vertical="center" wrapText="1"/>
    </xf>
    <xf numFmtId="0" fontId="28" fillId="0" borderId="68" xfId="0" applyFont="1" applyBorder="1" applyAlignment="1">
      <alignment horizontal="center" vertical="center" wrapText="1"/>
    </xf>
    <xf numFmtId="0" fontId="28" fillId="11" borderId="67" xfId="0" applyFont="1" applyFill="1" applyBorder="1" applyAlignment="1" applyProtection="1">
      <alignment horizontal="center" vertical="center" wrapText="1"/>
      <protection locked="0"/>
    </xf>
    <xf numFmtId="0" fontId="28" fillId="11" borderId="62" xfId="0" applyFont="1" applyFill="1" applyBorder="1" applyAlignment="1" applyProtection="1">
      <alignment horizontal="center" vertical="center" wrapText="1"/>
      <protection locked="0"/>
    </xf>
    <xf numFmtId="0" fontId="28" fillId="11" borderId="61" xfId="0" applyFont="1" applyFill="1" applyBorder="1" applyAlignment="1" applyProtection="1">
      <alignment horizontal="center" vertical="center" wrapText="1"/>
      <protection locked="0"/>
    </xf>
    <xf numFmtId="0" fontId="28" fillId="11" borderId="63" xfId="0" applyFont="1" applyFill="1" applyBorder="1" applyAlignment="1" applyProtection="1">
      <alignment horizontal="center" vertical="center" wrapText="1"/>
      <protection locked="0"/>
    </xf>
    <xf numFmtId="0" fontId="28" fillId="11" borderId="68" xfId="0" applyFont="1" applyFill="1" applyBorder="1" applyAlignment="1" applyProtection="1">
      <alignment horizontal="center" vertical="center" wrapText="1"/>
      <protection locked="0"/>
    </xf>
    <xf numFmtId="0" fontId="27" fillId="0" borderId="70" xfId="0" applyFont="1" applyBorder="1" applyAlignment="1">
      <alignment horizontal="center" vertical="center" wrapText="1"/>
    </xf>
    <xf numFmtId="0" fontId="27" fillId="0" borderId="72" xfId="0" applyFont="1" applyBorder="1" applyAlignment="1">
      <alignment horizontal="center" vertical="center" wrapText="1"/>
    </xf>
    <xf numFmtId="0" fontId="27" fillId="0" borderId="71" xfId="0" applyFont="1" applyBorder="1" applyAlignment="1">
      <alignment horizontal="center" vertical="center" wrapText="1"/>
    </xf>
    <xf numFmtId="0" fontId="32" fillId="0" borderId="112" xfId="0" applyFont="1" applyFill="1" applyBorder="1" applyAlignment="1">
      <alignment horizontal="center" vertical="center" wrapText="1"/>
    </xf>
    <xf numFmtId="0" fontId="32" fillId="0" borderId="113" xfId="0" applyFont="1" applyFill="1" applyBorder="1" applyAlignment="1">
      <alignment horizontal="center" vertical="center" wrapText="1"/>
    </xf>
    <xf numFmtId="0" fontId="38" fillId="0" borderId="114" xfId="0" applyFont="1" applyFill="1" applyBorder="1" applyAlignment="1">
      <alignment horizontal="center" vertical="center" wrapText="1"/>
    </xf>
    <xf numFmtId="0" fontId="32" fillId="0" borderId="115" xfId="0" applyFont="1" applyFill="1" applyBorder="1" applyAlignment="1">
      <alignment horizontal="center" vertical="center" wrapText="1"/>
    </xf>
    <xf numFmtId="0" fontId="38" fillId="0" borderId="116" xfId="0" applyFont="1" applyFill="1" applyBorder="1" applyAlignment="1">
      <alignment horizontal="center" vertical="center" wrapText="1"/>
    </xf>
    <xf numFmtId="0" fontId="38" fillId="8" borderId="109"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48" xfId="0" applyFont="1" applyBorder="1" applyAlignment="1">
      <alignment horizontal="center" vertical="center" wrapText="1"/>
    </xf>
    <xf numFmtId="0" fontId="32" fillId="0" borderId="117" xfId="0" applyFont="1" applyFill="1" applyBorder="1" applyAlignment="1">
      <alignment horizontal="center" vertical="center" wrapText="1"/>
    </xf>
    <xf numFmtId="0" fontId="32" fillId="0" borderId="118" xfId="0" applyFont="1" applyFill="1" applyBorder="1" applyAlignment="1">
      <alignment horizontal="center" vertical="center" wrapText="1"/>
    </xf>
    <xf numFmtId="0" fontId="38" fillId="0" borderId="119" xfId="0" applyFont="1" applyFill="1" applyBorder="1" applyAlignment="1">
      <alignment horizontal="center" vertical="center" wrapText="1"/>
    </xf>
    <xf numFmtId="0" fontId="32" fillId="0" borderId="120" xfId="0" applyFont="1" applyFill="1" applyBorder="1" applyAlignment="1">
      <alignment horizontal="center" vertical="center" wrapText="1"/>
    </xf>
    <xf numFmtId="0" fontId="38" fillId="0" borderId="121" xfId="0" applyFont="1" applyFill="1" applyBorder="1" applyAlignment="1">
      <alignment horizontal="center" vertical="center" wrapText="1"/>
    </xf>
    <xf numFmtId="0" fontId="27" fillId="0" borderId="67" xfId="0" applyFont="1" applyBorder="1" applyAlignment="1">
      <alignment horizontal="center" vertical="center" wrapText="1"/>
    </xf>
    <xf numFmtId="0" fontId="27" fillId="0" borderId="62" xfId="0" applyFont="1" applyBorder="1" applyAlignment="1">
      <alignment horizontal="center" vertical="center" wrapText="1"/>
    </xf>
    <xf numFmtId="0" fontId="27" fillId="0" borderId="68" xfId="0" applyFont="1" applyBorder="1" applyAlignment="1">
      <alignment horizontal="center" vertical="center" wrapText="1"/>
    </xf>
    <xf numFmtId="0" fontId="32" fillId="0" borderId="122" xfId="0" applyFont="1" applyFill="1" applyBorder="1" applyAlignment="1">
      <alignment horizontal="center" vertical="center" wrapText="1"/>
    </xf>
    <xf numFmtId="0" fontId="32" fillId="0" borderId="123" xfId="0" applyFont="1" applyFill="1" applyBorder="1" applyAlignment="1">
      <alignment horizontal="center" vertical="center" wrapText="1"/>
    </xf>
    <xf numFmtId="0" fontId="38" fillId="0" borderId="124" xfId="0" applyFont="1" applyFill="1" applyBorder="1" applyAlignment="1">
      <alignment horizontal="center" vertical="center" wrapText="1"/>
    </xf>
    <xf numFmtId="0" fontId="32" fillId="0" borderId="125" xfId="0" applyFont="1" applyFill="1" applyBorder="1" applyAlignment="1">
      <alignment horizontal="center" vertical="center" wrapText="1"/>
    </xf>
    <xf numFmtId="0" fontId="38" fillId="0" borderId="126" xfId="0" applyFont="1" applyFill="1" applyBorder="1" applyAlignment="1">
      <alignment horizontal="center" vertical="center" wrapText="1"/>
    </xf>
    <xf numFmtId="0" fontId="30" fillId="0" borderId="65" xfId="0" applyFont="1" applyFill="1" applyBorder="1" applyAlignment="1">
      <alignment horizontal="left" vertical="center" wrapText="1"/>
    </xf>
    <xf numFmtId="0" fontId="30" fillId="0" borderId="64" xfId="0" applyFont="1" applyFill="1" applyBorder="1" applyAlignment="1">
      <alignment horizontal="left" vertical="center" wrapText="1"/>
    </xf>
    <xf numFmtId="0" fontId="30" fillId="0" borderId="86" xfId="0" applyFont="1" applyFill="1" applyBorder="1" applyAlignment="1">
      <alignment horizontal="left" vertical="center" wrapText="1"/>
    </xf>
    <xf numFmtId="0" fontId="30" fillId="0" borderId="63" xfId="0" applyFont="1" applyBorder="1" applyAlignment="1">
      <alignment horizontal="center" vertical="center"/>
    </xf>
    <xf numFmtId="0" fontId="30" fillId="0" borderId="64" xfId="0" applyFont="1" applyBorder="1" applyAlignment="1">
      <alignment horizontal="center" vertical="center"/>
    </xf>
    <xf numFmtId="0" fontId="30" fillId="11" borderId="86" xfId="0" applyFont="1" applyFill="1" applyBorder="1" applyAlignment="1" applyProtection="1">
      <alignment horizontal="center" vertical="center"/>
      <protection locked="0"/>
    </xf>
    <xf numFmtId="0" fontId="28" fillId="8" borderId="0" xfId="0" applyFont="1" applyFill="1" applyBorder="1" applyAlignment="1" applyProtection="1">
      <alignment horizontal="right" vertical="center"/>
    </xf>
    <xf numFmtId="0" fontId="28" fillId="0" borderId="95" xfId="0" applyFont="1" applyBorder="1" applyAlignment="1">
      <alignment horizontal="center" vertical="center"/>
    </xf>
    <xf numFmtId="0" fontId="30" fillId="0" borderId="74" xfId="0" applyFont="1" applyBorder="1" applyAlignment="1">
      <alignment horizontal="center" vertical="center"/>
    </xf>
    <xf numFmtId="0" fontId="30" fillId="0" borderId="78" xfId="0" applyNumberFormat="1" applyFont="1" applyFill="1" applyBorder="1" applyAlignment="1">
      <alignment horizontal="center" vertical="center" wrapText="1"/>
    </xf>
    <xf numFmtId="0" fontId="28" fillId="10" borderId="127" xfId="0" applyFont="1" applyFill="1" applyBorder="1" applyAlignment="1" applyProtection="1">
      <alignment horizontal="center" vertical="center" shrinkToFit="1"/>
      <protection locked="0"/>
    </xf>
    <xf numFmtId="183" fontId="28" fillId="0" borderId="128" xfId="0" applyNumberFormat="1" applyFont="1" applyBorder="1" applyAlignment="1">
      <alignment horizontal="center" vertical="center" shrinkToFit="1"/>
    </xf>
    <xf numFmtId="183" fontId="28" fillId="0" borderId="129" xfId="0" applyNumberFormat="1" applyFont="1" applyBorder="1" applyAlignment="1">
      <alignment horizontal="center" vertical="center" shrinkToFit="1"/>
    </xf>
    <xf numFmtId="183" fontId="30" fillId="8" borderId="42" xfId="0" applyNumberFormat="1" applyFont="1" applyFill="1" applyBorder="1" applyAlignment="1">
      <alignment horizontal="center" vertical="center" shrinkToFit="1"/>
    </xf>
    <xf numFmtId="183" fontId="30" fillId="8" borderId="74" xfId="0" applyNumberFormat="1" applyFont="1" applyFill="1" applyBorder="1" applyAlignment="1">
      <alignment horizontal="center" vertical="center" shrinkToFit="1"/>
    </xf>
    <xf numFmtId="183" fontId="30" fillId="11" borderId="74" xfId="0" applyNumberFormat="1" applyFont="1" applyFill="1" applyBorder="1" applyAlignment="1" applyProtection="1">
      <alignment horizontal="center" vertical="center" shrinkToFit="1"/>
      <protection locked="0"/>
    </xf>
    <xf numFmtId="183" fontId="30" fillId="0" borderId="74" xfId="0" applyNumberFormat="1" applyFont="1" applyFill="1" applyBorder="1" applyAlignment="1">
      <alignment horizontal="center" vertical="center" shrinkToFit="1"/>
    </xf>
    <xf numFmtId="183" fontId="30" fillId="8" borderId="77" xfId="0" applyNumberFormat="1" applyFont="1" applyFill="1" applyBorder="1" applyAlignment="1" applyProtection="1">
      <alignment horizontal="center" vertical="center" shrinkToFit="1"/>
    </xf>
    <xf numFmtId="183" fontId="30" fillId="8" borderId="74" xfId="0" applyNumberFormat="1" applyFont="1" applyFill="1" applyBorder="1" applyAlignment="1" applyProtection="1">
      <alignment horizontal="center" vertical="center" shrinkToFit="1"/>
    </xf>
    <xf numFmtId="183" fontId="30" fillId="8" borderId="78" xfId="0" applyNumberFormat="1" applyFont="1" applyFill="1" applyBorder="1" applyAlignment="1" applyProtection="1">
      <alignment horizontal="center" vertical="center" shrinkToFit="1"/>
    </xf>
    <xf numFmtId="0" fontId="28" fillId="0" borderId="11" xfId="0" applyFont="1" applyBorder="1" applyAlignment="1">
      <alignment horizontal="center" vertical="center"/>
    </xf>
    <xf numFmtId="0" fontId="30" fillId="0" borderId="21" xfId="0" applyFont="1" applyBorder="1" applyAlignment="1">
      <alignment horizontal="center" vertical="center"/>
    </xf>
    <xf numFmtId="0" fontId="30" fillId="0" borderId="81" xfId="0" applyNumberFormat="1" applyFont="1" applyFill="1" applyBorder="1" applyAlignment="1">
      <alignment horizontal="center" vertical="center" wrapText="1"/>
    </xf>
    <xf numFmtId="0" fontId="28" fillId="10" borderId="130" xfId="0" applyFont="1" applyFill="1" applyBorder="1" applyAlignment="1" applyProtection="1">
      <alignment horizontal="center" vertical="center" shrinkToFit="1"/>
      <protection locked="0"/>
    </xf>
    <xf numFmtId="183" fontId="28" fillId="0" borderId="131" xfId="0" applyNumberFormat="1" applyFont="1" applyBorder="1" applyAlignment="1">
      <alignment horizontal="center" vertical="center" shrinkToFit="1"/>
    </xf>
    <xf numFmtId="183" fontId="28" fillId="0" borderId="132" xfId="0" applyNumberFormat="1" applyFont="1" applyBorder="1" applyAlignment="1">
      <alignment horizontal="center" vertical="center" shrinkToFit="1"/>
    </xf>
    <xf numFmtId="183" fontId="30" fillId="8" borderId="110" xfId="0" applyNumberFormat="1" applyFont="1" applyFill="1" applyBorder="1" applyAlignment="1">
      <alignment horizontal="center" vertical="center" shrinkToFit="1"/>
    </xf>
    <xf numFmtId="183" fontId="30" fillId="8" borderId="21" xfId="0" applyNumberFormat="1" applyFont="1" applyFill="1" applyBorder="1" applyAlignment="1">
      <alignment horizontal="center" vertical="center" shrinkToFit="1"/>
    </xf>
    <xf numFmtId="183" fontId="30" fillId="11" borderId="21" xfId="0" applyNumberFormat="1" applyFont="1" applyFill="1" applyBorder="1" applyAlignment="1" applyProtection="1">
      <alignment horizontal="center" vertical="center" shrinkToFit="1"/>
      <protection locked="0"/>
    </xf>
    <xf numFmtId="183" fontId="30" fillId="0" borderId="21" xfId="0" applyNumberFormat="1" applyFont="1" applyFill="1" applyBorder="1" applyAlignment="1">
      <alignment horizontal="center" vertical="center" shrinkToFit="1"/>
    </xf>
    <xf numFmtId="183" fontId="30" fillId="8" borderId="80" xfId="0" applyNumberFormat="1" applyFont="1" applyFill="1" applyBorder="1" applyAlignment="1" applyProtection="1">
      <alignment horizontal="center" vertical="center" shrinkToFit="1"/>
    </xf>
    <xf numFmtId="183" fontId="30" fillId="8" borderId="21" xfId="0" applyNumberFormat="1" applyFont="1" applyFill="1" applyBorder="1" applyAlignment="1" applyProtection="1">
      <alignment horizontal="center" vertical="center" shrinkToFit="1"/>
    </xf>
    <xf numFmtId="183" fontId="30" fillId="8" borderId="81" xfId="0" applyNumberFormat="1" applyFont="1" applyFill="1" applyBorder="1" applyAlignment="1" applyProtection="1">
      <alignment horizontal="center" vertical="center" shrinkToFit="1"/>
    </xf>
    <xf numFmtId="0" fontId="28" fillId="0" borderId="64" xfId="0" applyFont="1" applyBorder="1" applyAlignment="1">
      <alignment horizontal="center" vertical="center"/>
    </xf>
    <xf numFmtId="0" fontId="30" fillId="0" borderId="88" xfId="0" applyFont="1" applyBorder="1" applyAlignment="1">
      <alignment horizontal="center" vertical="center"/>
    </xf>
    <xf numFmtId="0" fontId="30" fillId="0" borderId="96" xfId="0" applyNumberFormat="1" applyFont="1" applyFill="1" applyBorder="1" applyAlignment="1">
      <alignment horizontal="center" vertical="center" wrapText="1"/>
    </xf>
    <xf numFmtId="0" fontId="28" fillId="10" borderId="133" xfId="0" applyFont="1" applyFill="1" applyBorder="1" applyAlignment="1" applyProtection="1">
      <alignment horizontal="center" vertical="center" shrinkToFit="1"/>
      <protection locked="0"/>
    </xf>
    <xf numFmtId="183" fontId="28" fillId="0" borderId="134" xfId="0" applyNumberFormat="1" applyFont="1" applyBorder="1" applyAlignment="1">
      <alignment horizontal="center" vertical="center" shrinkToFit="1"/>
    </xf>
    <xf numFmtId="183" fontId="28" fillId="0" borderId="135" xfId="0" applyNumberFormat="1" applyFont="1" applyBorder="1" applyAlignment="1">
      <alignment horizontal="center" vertical="center" shrinkToFit="1"/>
    </xf>
    <xf numFmtId="183" fontId="30" fillId="8" borderId="136" xfId="0" applyNumberFormat="1" applyFont="1" applyFill="1" applyBorder="1" applyAlignment="1">
      <alignment horizontal="center" vertical="center" shrinkToFit="1"/>
    </xf>
    <xf numFmtId="183" fontId="30" fillId="8" borderId="88" xfId="0" applyNumberFormat="1" applyFont="1" applyFill="1" applyBorder="1" applyAlignment="1">
      <alignment horizontal="center" vertical="center" shrinkToFit="1"/>
    </xf>
    <xf numFmtId="183" fontId="30" fillId="11" borderId="88" xfId="0" applyNumberFormat="1" applyFont="1" applyFill="1" applyBorder="1" applyAlignment="1" applyProtection="1">
      <alignment horizontal="center" vertical="center" shrinkToFit="1"/>
      <protection locked="0"/>
    </xf>
    <xf numFmtId="183" fontId="30" fillId="0" borderId="88" xfId="0" applyNumberFormat="1" applyFont="1" applyFill="1" applyBorder="1" applyAlignment="1">
      <alignment horizontal="center" vertical="center" shrinkToFit="1"/>
    </xf>
    <xf numFmtId="183" fontId="30" fillId="8" borderId="87" xfId="0" applyNumberFormat="1" applyFont="1" applyFill="1" applyBorder="1" applyAlignment="1" applyProtection="1">
      <alignment horizontal="center" vertical="center" shrinkToFit="1"/>
    </xf>
    <xf numFmtId="183" fontId="30" fillId="8" borderId="88" xfId="0" applyNumberFormat="1" applyFont="1" applyFill="1" applyBorder="1" applyAlignment="1" applyProtection="1">
      <alignment horizontal="center" vertical="center" shrinkToFit="1"/>
    </xf>
    <xf numFmtId="183" fontId="30" fillId="8" borderId="96" xfId="0" applyNumberFormat="1" applyFont="1" applyFill="1" applyBorder="1" applyAlignment="1" applyProtection="1">
      <alignment horizontal="center" vertical="center" shrinkToFit="1"/>
    </xf>
    <xf numFmtId="0" fontId="29" fillId="8" borderId="0" xfId="0" applyFont="1" applyFill="1" applyAlignment="1" applyProtection="1">
      <alignment vertical="center"/>
    </xf>
    <xf numFmtId="183" fontId="30" fillId="8" borderId="52" xfId="0" applyNumberFormat="1" applyFont="1" applyFill="1" applyBorder="1" applyAlignment="1" applyProtection="1">
      <alignment horizontal="center" vertical="center" shrinkToFit="1"/>
    </xf>
    <xf numFmtId="183" fontId="30" fillId="8" borderId="20" xfId="0" applyNumberFormat="1" applyFont="1" applyFill="1" applyBorder="1" applyAlignment="1" applyProtection="1">
      <alignment horizontal="center" vertical="center" shrinkToFit="1"/>
    </xf>
    <xf numFmtId="183" fontId="30" fillId="8" borderId="82" xfId="0" applyNumberFormat="1" applyFont="1" applyFill="1" applyBorder="1" applyAlignment="1" applyProtection="1">
      <alignment horizontal="center" vertical="center" shrinkToFit="1"/>
    </xf>
    <xf numFmtId="181" fontId="28" fillId="0" borderId="0" xfId="0" applyNumberFormat="1" applyFont="1" applyBorder="1" applyAlignment="1" applyProtection="1">
      <alignment vertical="center"/>
    </xf>
    <xf numFmtId="0" fontId="29" fillId="8" borderId="0" xfId="0" applyFont="1" applyFill="1" applyProtection="1">
      <alignment vertical="center"/>
    </xf>
    <xf numFmtId="0" fontId="29" fillId="0" borderId="0" xfId="0" applyFont="1" applyFill="1" applyAlignment="1">
      <alignment horizontal="center" vertical="center"/>
    </xf>
    <xf numFmtId="0" fontId="29" fillId="8" borderId="0" xfId="0" applyFont="1" applyFill="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30" fillId="0" borderId="20" xfId="0" applyFont="1" applyBorder="1" applyAlignment="1">
      <alignment horizontal="center" vertical="center"/>
    </xf>
    <xf numFmtId="20" fontId="29" fillId="0" borderId="0" xfId="0" applyNumberFormat="1" applyFont="1" applyBorder="1" applyAlignment="1" applyProtection="1">
      <alignment vertical="center"/>
    </xf>
    <xf numFmtId="0" fontId="31" fillId="0" borderId="0" xfId="0" applyFont="1" applyAlignment="1">
      <alignment horizontal="left" vertical="center"/>
    </xf>
    <xf numFmtId="1" fontId="28" fillId="8" borderId="0" xfId="0" applyNumberFormat="1" applyFont="1" applyFill="1" applyBorder="1" applyAlignment="1" applyProtection="1">
      <alignment vertical="center"/>
    </xf>
    <xf numFmtId="38" fontId="28" fillId="8" borderId="0" xfId="138" applyFont="1" applyFill="1" applyBorder="1" applyAlignment="1" applyProtection="1">
      <alignment horizontal="center" vertical="center"/>
    </xf>
    <xf numFmtId="0" fontId="29" fillId="13" borderId="0" xfId="0" applyFont="1" applyFill="1" applyAlignment="1" applyProtection="1">
      <alignment horizontal="center" vertical="center"/>
      <protection locked="0"/>
    </xf>
    <xf numFmtId="0" fontId="30" fillId="0" borderId="0" xfId="0" applyFont="1" applyAlignment="1" applyProtection="1">
      <alignment horizontal="center" vertical="center"/>
    </xf>
    <xf numFmtId="0" fontId="28" fillId="8" borderId="0" xfId="0" applyFont="1" applyFill="1" applyBorder="1" applyAlignment="1" applyProtection="1">
      <alignment vertical="center"/>
      <protection locked="0"/>
    </xf>
    <xf numFmtId="0" fontId="28" fillId="0" borderId="0" xfId="0" applyFont="1" applyAlignment="1">
      <alignment horizontal="center" vertical="center"/>
    </xf>
    <xf numFmtId="20" fontId="28" fillId="11" borderId="4" xfId="0" applyNumberFormat="1" applyFont="1" applyFill="1" applyBorder="1" applyAlignment="1" applyProtection="1">
      <alignment horizontal="center" vertical="center"/>
      <protection locked="0"/>
    </xf>
    <xf numFmtId="0" fontId="28" fillId="8" borderId="95" xfId="0" applyFont="1" applyFill="1" applyBorder="1" applyAlignment="1">
      <alignment horizontal="center" vertical="center"/>
    </xf>
    <xf numFmtId="0" fontId="28" fillId="0" borderId="0" xfId="0" applyFont="1" applyBorder="1" applyAlignment="1">
      <alignment vertical="center"/>
    </xf>
    <xf numFmtId="20" fontId="28" fillId="11" borderId="11" xfId="0" applyNumberFormat="1" applyFont="1" applyFill="1" applyBorder="1" applyAlignment="1" applyProtection="1">
      <alignment horizontal="center" vertical="center"/>
      <protection locked="0"/>
    </xf>
    <xf numFmtId="0" fontId="29" fillId="0" borderId="0" xfId="0" applyFont="1" applyBorder="1" applyAlignment="1">
      <alignment vertical="center"/>
    </xf>
    <xf numFmtId="0" fontId="28" fillId="8" borderId="11" xfId="0" applyFont="1" applyFill="1" applyBorder="1" applyAlignment="1">
      <alignment horizontal="center" vertical="center"/>
    </xf>
    <xf numFmtId="0" fontId="28" fillId="8" borderId="0" xfId="0" applyFont="1" applyFill="1" applyBorder="1" applyAlignment="1">
      <alignment horizontal="center" vertical="center"/>
    </xf>
    <xf numFmtId="20" fontId="28" fillId="11" borderId="20" xfId="0" applyNumberFormat="1" applyFont="1" applyFill="1" applyBorder="1" applyAlignment="1" applyProtection="1">
      <alignment horizontal="center" vertical="center"/>
      <protection locked="0"/>
    </xf>
    <xf numFmtId="0" fontId="28" fillId="0" borderId="67" xfId="0" applyFont="1" applyBorder="1" applyAlignment="1" applyProtection="1">
      <alignment horizontal="center" vertical="center"/>
    </xf>
    <xf numFmtId="0" fontId="28" fillId="8" borderId="64" xfId="0" applyFont="1" applyFill="1" applyBorder="1" applyAlignment="1">
      <alignment horizontal="center" vertical="center"/>
    </xf>
    <xf numFmtId="0" fontId="30" fillId="0" borderId="0" xfId="0" applyFont="1" applyAlignment="1">
      <alignment horizontal="right" vertical="center"/>
    </xf>
    <xf numFmtId="0" fontId="28" fillId="0" borderId="0" xfId="0" applyFont="1" applyBorder="1" applyAlignment="1">
      <alignment horizontal="center" vertical="center"/>
    </xf>
    <xf numFmtId="0" fontId="31" fillId="0" borderId="0" xfId="0" applyFont="1" applyAlignment="1">
      <alignment horizontal="right" vertical="center"/>
    </xf>
    <xf numFmtId="1" fontId="28" fillId="8" borderId="137" xfId="0" applyNumberFormat="1" applyFont="1" applyFill="1" applyBorder="1" applyAlignment="1">
      <alignment horizontal="center" vertical="center" wrapText="1"/>
    </xf>
    <xf numFmtId="183" fontId="28" fillId="8" borderId="113" xfId="0" applyNumberFormat="1" applyFont="1" applyFill="1" applyBorder="1" applyAlignment="1">
      <alignment horizontal="center" vertical="center" wrapText="1"/>
    </xf>
    <xf numFmtId="183" fontId="28" fillId="8" borderId="114" xfId="0" applyNumberFormat="1" applyFont="1" applyFill="1" applyBorder="1" applyAlignment="1">
      <alignment horizontal="center" vertical="center" wrapText="1"/>
    </xf>
    <xf numFmtId="1" fontId="28" fillId="8" borderId="138" xfId="0" applyNumberFormat="1" applyFont="1" applyFill="1" applyBorder="1" applyAlignment="1">
      <alignment horizontal="center" vertical="center" wrapText="1"/>
    </xf>
    <xf numFmtId="1" fontId="27" fillId="8" borderId="109" xfId="0" applyNumberFormat="1" applyFont="1" applyFill="1" applyBorder="1" applyAlignment="1">
      <alignment horizontal="center" vertical="center" wrapText="1"/>
    </xf>
    <xf numFmtId="183" fontId="30" fillId="8" borderId="94" xfId="0" applyNumberFormat="1" applyFont="1" applyFill="1" applyBorder="1" applyAlignment="1">
      <alignment horizontal="center" vertical="center" wrapText="1"/>
    </xf>
    <xf numFmtId="183" fontId="30" fillId="8" borderId="75" xfId="0" applyNumberFormat="1" applyFont="1" applyFill="1" applyBorder="1" applyAlignment="1">
      <alignment horizontal="center" vertical="center" wrapText="1"/>
    </xf>
    <xf numFmtId="183" fontId="27" fillId="8" borderId="139" xfId="0" applyNumberFormat="1" applyFont="1" applyFill="1" applyBorder="1" applyAlignment="1">
      <alignment horizontal="center" vertical="center" wrapText="1"/>
    </xf>
    <xf numFmtId="183" fontId="27" fillId="8" borderId="140" xfId="0" applyNumberFormat="1" applyFont="1" applyFill="1" applyBorder="1" applyAlignment="1">
      <alignment horizontal="center" vertical="center" wrapText="1"/>
    </xf>
    <xf numFmtId="183" fontId="27" fillId="8" borderId="141" xfId="0" applyNumberFormat="1" applyFont="1" applyFill="1" applyBorder="1" applyAlignment="1">
      <alignment horizontal="center" vertical="center" wrapText="1"/>
    </xf>
    <xf numFmtId="1" fontId="28" fillId="8" borderId="142" xfId="0" applyNumberFormat="1" applyFont="1" applyFill="1" applyBorder="1" applyAlignment="1">
      <alignment horizontal="center" vertical="center" wrapText="1"/>
    </xf>
    <xf numFmtId="183" fontId="28" fillId="8" borderId="143" xfId="0" applyNumberFormat="1" applyFont="1" applyFill="1" applyBorder="1" applyAlignment="1">
      <alignment horizontal="center" vertical="center" wrapText="1"/>
    </xf>
    <xf numFmtId="183" fontId="28" fillId="8" borderId="144" xfId="0" applyNumberFormat="1" applyFont="1" applyFill="1" applyBorder="1" applyAlignment="1">
      <alignment horizontal="center" vertical="center" wrapText="1"/>
    </xf>
    <xf numFmtId="1" fontId="28" fillId="8" borderId="145" xfId="0" applyNumberFormat="1" applyFont="1" applyFill="1" applyBorder="1" applyAlignment="1">
      <alignment horizontal="center" vertical="center" wrapText="1"/>
    </xf>
    <xf numFmtId="183" fontId="30" fillId="8" borderId="52" xfId="0" applyNumberFormat="1" applyFont="1" applyFill="1" applyBorder="1" applyAlignment="1">
      <alignment horizontal="center" vertical="center" wrapText="1"/>
    </xf>
    <xf numFmtId="183" fontId="30" fillId="8" borderId="18" xfId="0" applyNumberFormat="1" applyFont="1" applyFill="1" applyBorder="1" applyAlignment="1">
      <alignment horizontal="center" vertical="center" wrapText="1"/>
    </xf>
    <xf numFmtId="183" fontId="27" fillId="8" borderId="146" xfId="0" applyNumberFormat="1" applyFont="1" applyFill="1" applyBorder="1" applyAlignment="1">
      <alignment horizontal="center" vertical="center" wrapText="1"/>
    </xf>
    <xf numFmtId="183" fontId="27" fillId="8" borderId="147" xfId="0" applyNumberFormat="1" applyFont="1" applyFill="1" applyBorder="1" applyAlignment="1">
      <alignment horizontal="center" vertical="center" wrapText="1"/>
    </xf>
    <xf numFmtId="183" fontId="27" fillId="8" borderId="148" xfId="0" applyNumberFormat="1" applyFont="1" applyFill="1" applyBorder="1" applyAlignment="1">
      <alignment horizontal="center" vertical="center" wrapText="1"/>
    </xf>
    <xf numFmtId="0" fontId="28" fillId="0" borderId="0" xfId="0" applyFont="1" applyAlignment="1">
      <alignment horizontal="right" vertical="center"/>
    </xf>
    <xf numFmtId="0" fontId="14" fillId="8" borderId="3" xfId="0" applyFont="1" applyFill="1" applyBorder="1" applyAlignment="1">
      <alignment horizontal="center" vertical="center" wrapText="1"/>
    </xf>
    <xf numFmtId="0" fontId="14" fillId="8" borderId="46" xfId="0" applyFont="1" applyFill="1" applyBorder="1" applyAlignment="1">
      <alignment horizontal="center" vertical="center" wrapText="1"/>
    </xf>
    <xf numFmtId="1" fontId="28" fillId="8" borderId="149" xfId="0" applyNumberFormat="1" applyFont="1" applyFill="1" applyBorder="1" applyAlignment="1">
      <alignment horizontal="center" vertical="center" wrapText="1"/>
    </xf>
    <xf numFmtId="183" fontId="28" fillId="8" borderId="150" xfId="0" applyNumberFormat="1" applyFont="1" applyFill="1" applyBorder="1" applyAlignment="1">
      <alignment horizontal="center" vertical="center" wrapText="1"/>
    </xf>
    <xf numFmtId="183" fontId="28" fillId="8" borderId="151" xfId="0" applyNumberFormat="1" applyFont="1" applyFill="1" applyBorder="1" applyAlignment="1">
      <alignment horizontal="center" vertical="center" wrapText="1"/>
    </xf>
    <xf numFmtId="1" fontId="28" fillId="8" borderId="152" xfId="0" applyNumberFormat="1" applyFont="1" applyFill="1" applyBorder="1" applyAlignment="1">
      <alignment horizontal="center" vertical="center" wrapText="1"/>
    </xf>
    <xf numFmtId="183" fontId="30" fillId="8" borderId="47" xfId="0" applyNumberFormat="1" applyFont="1" applyFill="1" applyBorder="1" applyAlignment="1">
      <alignment horizontal="center" vertical="center" wrapText="1"/>
    </xf>
    <xf numFmtId="183" fontId="30" fillId="8" borderId="2" xfId="0" applyNumberFormat="1" applyFont="1" applyFill="1" applyBorder="1" applyAlignment="1">
      <alignment horizontal="center" vertical="center" wrapText="1"/>
    </xf>
    <xf numFmtId="0" fontId="28" fillId="8" borderId="0" xfId="0" quotePrefix="1" applyFont="1" applyFill="1" applyBorder="1" applyAlignment="1">
      <alignment vertical="center"/>
    </xf>
    <xf numFmtId="0" fontId="14" fillId="8" borderId="62" xfId="0" applyFont="1" applyFill="1" applyBorder="1" applyAlignment="1">
      <alignment horizontal="center" vertical="center" wrapText="1"/>
    </xf>
    <xf numFmtId="0" fontId="14" fillId="8" borderId="68" xfId="0" applyFont="1" applyFill="1" applyBorder="1" applyAlignment="1">
      <alignment horizontal="center" vertical="center" wrapText="1"/>
    </xf>
    <xf numFmtId="1" fontId="28" fillId="8" borderId="153" xfId="0" applyNumberFormat="1" applyFont="1" applyFill="1" applyBorder="1" applyAlignment="1">
      <alignment horizontal="center" vertical="center" wrapText="1"/>
    </xf>
    <xf numFmtId="183" fontId="28" fillId="8" borderId="123" xfId="0" applyNumberFormat="1" applyFont="1" applyFill="1" applyBorder="1" applyAlignment="1">
      <alignment horizontal="center" vertical="center" wrapText="1"/>
    </xf>
    <xf numFmtId="183" fontId="28" fillId="8" borderId="124" xfId="0" applyNumberFormat="1" applyFont="1" applyFill="1" applyBorder="1" applyAlignment="1">
      <alignment horizontal="center" vertical="center" wrapText="1"/>
    </xf>
    <xf numFmtId="1" fontId="28" fillId="8" borderId="154" xfId="0" applyNumberFormat="1" applyFont="1" applyFill="1" applyBorder="1" applyAlignment="1">
      <alignment horizontal="center" vertical="center" wrapText="1"/>
    </xf>
    <xf numFmtId="183" fontId="30" fillId="8" borderId="65" xfId="0" applyNumberFormat="1" applyFont="1" applyFill="1" applyBorder="1" applyAlignment="1">
      <alignment horizontal="center" vertical="center" wrapText="1"/>
    </xf>
    <xf numFmtId="183" fontId="30" fillId="8" borderId="61" xfId="0" applyNumberFormat="1" applyFont="1" applyFill="1" applyBorder="1" applyAlignment="1">
      <alignment horizontal="center" vertical="center" wrapText="1"/>
    </xf>
    <xf numFmtId="183" fontId="27" fillId="8" borderId="155" xfId="0" applyNumberFormat="1" applyFont="1" applyFill="1" applyBorder="1" applyAlignment="1">
      <alignment horizontal="center" vertical="center" wrapText="1"/>
    </xf>
    <xf numFmtId="183" fontId="27" fillId="8" borderId="156" xfId="0" applyNumberFormat="1" applyFont="1" applyFill="1" applyBorder="1" applyAlignment="1">
      <alignment horizontal="center" vertical="center" wrapText="1"/>
    </xf>
    <xf numFmtId="183" fontId="27" fillId="8" borderId="157" xfId="0" applyNumberFormat="1" applyFont="1" applyFill="1" applyBorder="1" applyAlignment="1">
      <alignment horizontal="center" vertical="center" wrapText="1"/>
    </xf>
    <xf numFmtId="0" fontId="28" fillId="10" borderId="4" xfId="0" applyFont="1" applyFill="1" applyBorder="1" applyAlignment="1" applyProtection="1">
      <alignment horizontal="center" vertical="center"/>
      <protection locked="0"/>
    </xf>
    <xf numFmtId="0" fontId="28" fillId="8" borderId="4" xfId="0" applyFont="1" applyFill="1" applyBorder="1" applyAlignment="1">
      <alignment horizontal="center" vertical="center"/>
    </xf>
    <xf numFmtId="0" fontId="28" fillId="0" borderId="0" xfId="0" applyFont="1" applyBorder="1" applyAlignment="1">
      <alignment horizontal="right" vertical="center"/>
    </xf>
    <xf numFmtId="0" fontId="29" fillId="0" borderId="0" xfId="0" applyFont="1" applyBorder="1" applyAlignment="1">
      <alignment horizontal="center" vertical="center"/>
    </xf>
    <xf numFmtId="0" fontId="30" fillId="0" borderId="70" xfId="0" applyFont="1" applyBorder="1" applyAlignment="1">
      <alignment horizontal="center" vertical="center" wrapText="1"/>
    </xf>
    <xf numFmtId="0" fontId="28" fillId="11" borderId="70" xfId="0" applyFont="1" applyFill="1" applyBorder="1" applyAlignment="1" applyProtection="1">
      <alignment horizontal="left" vertical="center" wrapText="1"/>
      <protection locked="0"/>
    </xf>
    <xf numFmtId="0" fontId="28" fillId="11" borderId="72" xfId="0" applyFont="1" applyFill="1" applyBorder="1" applyAlignment="1" applyProtection="1">
      <alignment horizontal="left" vertical="center" wrapText="1"/>
      <protection locked="0"/>
    </xf>
    <xf numFmtId="0" fontId="28" fillId="11" borderId="73" xfId="0" applyFont="1" applyFill="1" applyBorder="1" applyAlignment="1" applyProtection="1">
      <alignment horizontal="left" vertical="center" wrapText="1"/>
      <protection locked="0"/>
    </xf>
    <xf numFmtId="0" fontId="28" fillId="11" borderId="75" xfId="0" applyFont="1" applyFill="1" applyBorder="1" applyAlignment="1" applyProtection="1">
      <alignment horizontal="left" vertical="center" wrapText="1"/>
      <protection locked="0"/>
    </xf>
    <xf numFmtId="0" fontId="28" fillId="11" borderId="75" xfId="0" applyFont="1" applyFill="1" applyBorder="1" applyAlignment="1" applyProtection="1">
      <alignment horizontal="center" vertical="center" wrapText="1"/>
      <protection locked="0"/>
    </xf>
    <xf numFmtId="0" fontId="28" fillId="11" borderId="72" xfId="0" applyFont="1" applyFill="1" applyBorder="1" applyAlignment="1" applyProtection="1">
      <alignment horizontal="center" vertical="center" wrapText="1"/>
      <protection locked="0"/>
    </xf>
    <xf numFmtId="0" fontId="28" fillId="11" borderId="73" xfId="0" applyFont="1" applyFill="1" applyBorder="1" applyAlignment="1" applyProtection="1">
      <alignment horizontal="center" vertical="center" wrapText="1"/>
      <protection locked="0"/>
    </xf>
    <xf numFmtId="0" fontId="28" fillId="11" borderId="71" xfId="0" applyFont="1" applyFill="1" applyBorder="1" applyAlignment="1" applyProtection="1">
      <alignment horizontal="center" vertical="center" wrapText="1"/>
      <protection locked="0"/>
    </xf>
    <xf numFmtId="0" fontId="27" fillId="0" borderId="158" xfId="0" applyFont="1" applyBorder="1" applyAlignment="1">
      <alignment horizontal="center" vertical="center" wrapText="1"/>
    </xf>
    <xf numFmtId="0" fontId="27" fillId="0" borderId="140" xfId="0" applyFont="1" applyBorder="1" applyAlignment="1">
      <alignment horizontal="center" vertical="center" wrapText="1"/>
    </xf>
    <xf numFmtId="0" fontId="27" fillId="0" borderId="141" xfId="0" applyFont="1" applyBorder="1" applyAlignment="1">
      <alignment horizontal="center" vertical="center" wrapText="1"/>
    </xf>
    <xf numFmtId="0" fontId="28" fillId="13" borderId="11" xfId="0" applyFont="1" applyFill="1" applyBorder="1" applyAlignment="1" applyProtection="1">
      <alignment horizontal="center" vertical="center"/>
      <protection locked="0"/>
    </xf>
    <xf numFmtId="0" fontId="28" fillId="8" borderId="20" xfId="0" applyFont="1" applyFill="1" applyBorder="1" applyAlignment="1">
      <alignment horizontal="center" vertical="center"/>
    </xf>
    <xf numFmtId="0" fontId="28" fillId="11" borderId="11" xfId="0" applyFont="1" applyFill="1" applyBorder="1" applyAlignment="1" applyProtection="1">
      <alignment horizontal="center" vertical="center"/>
      <protection locked="0"/>
    </xf>
    <xf numFmtId="4" fontId="28" fillId="0" borderId="4" xfId="0" applyNumberFormat="1" applyFont="1" applyBorder="1" applyAlignment="1">
      <alignment horizontal="center" vertical="center"/>
    </xf>
    <xf numFmtId="0" fontId="30" fillId="0" borderId="1" xfId="0" applyFont="1" applyBorder="1" applyAlignment="1">
      <alignment horizontal="center" vertical="center" wrapText="1"/>
    </xf>
    <xf numFmtId="0" fontId="28" fillId="11" borderId="1" xfId="0" applyFont="1" applyFill="1" applyBorder="1" applyAlignment="1" applyProtection="1">
      <alignment horizontal="left" vertical="center" wrapText="1"/>
      <protection locked="0"/>
    </xf>
    <xf numFmtId="0" fontId="28" fillId="11" borderId="0" xfId="0" applyFont="1" applyFill="1" applyBorder="1" applyAlignment="1" applyProtection="1">
      <alignment horizontal="left" vertical="center" wrapText="1"/>
      <protection locked="0"/>
    </xf>
    <xf numFmtId="0" fontId="28" fillId="11" borderId="13" xfId="0" applyFont="1" applyFill="1" applyBorder="1" applyAlignment="1" applyProtection="1">
      <alignment horizontal="left" vertical="center" wrapText="1"/>
      <protection locked="0"/>
    </xf>
    <xf numFmtId="0" fontId="28" fillId="11" borderId="12" xfId="0" applyFont="1" applyFill="1" applyBorder="1" applyAlignment="1" applyProtection="1">
      <alignment horizontal="left" vertical="center" wrapText="1"/>
      <protection locked="0"/>
    </xf>
    <xf numFmtId="0" fontId="27" fillId="0" borderId="159" xfId="0" applyFont="1" applyBorder="1" applyAlignment="1">
      <alignment horizontal="center" vertical="center" wrapText="1"/>
    </xf>
    <xf numFmtId="0" fontId="27" fillId="0" borderId="147" xfId="0" applyFont="1" applyBorder="1" applyAlignment="1">
      <alignment horizontal="center" vertical="center" wrapText="1"/>
    </xf>
    <xf numFmtId="0" fontId="27" fillId="0" borderId="148" xfId="0" applyFont="1" applyBorder="1" applyAlignment="1">
      <alignment horizontal="center" vertical="center" wrapText="1"/>
    </xf>
    <xf numFmtId="4" fontId="28" fillId="0" borderId="20" xfId="0" applyNumberFormat="1" applyFont="1" applyBorder="1" applyAlignment="1">
      <alignment horizontal="center" vertical="center"/>
    </xf>
    <xf numFmtId="0" fontId="28" fillId="13" borderId="20" xfId="0" applyFont="1" applyFill="1" applyBorder="1" applyAlignment="1" applyProtection="1">
      <alignment horizontal="center" vertical="center"/>
      <protection locked="0"/>
    </xf>
    <xf numFmtId="0" fontId="30" fillId="0" borderId="0" xfId="0" applyFont="1" applyAlignment="1"/>
    <xf numFmtId="0" fontId="30" fillId="0" borderId="0" xfId="0" applyFont="1" applyAlignment="1">
      <alignment horizontal="left"/>
    </xf>
    <xf numFmtId="0" fontId="28" fillId="0" borderId="0" xfId="0" applyFont="1" applyBorder="1" applyAlignment="1">
      <alignment horizontal="left" vertical="center"/>
    </xf>
    <xf numFmtId="0" fontId="20" fillId="0" borderId="0" xfId="0" applyFont="1" applyAlignment="1"/>
    <xf numFmtId="0" fontId="30" fillId="0" borderId="67" xfId="0" applyFont="1" applyBorder="1" applyAlignment="1">
      <alignment horizontal="center" vertical="center" wrapText="1"/>
    </xf>
    <xf numFmtId="0" fontId="28" fillId="11" borderId="67" xfId="0" applyFont="1" applyFill="1" applyBorder="1" applyAlignment="1" applyProtection="1">
      <alignment horizontal="left" vertical="center" wrapText="1"/>
      <protection locked="0"/>
    </xf>
    <xf numFmtId="0" fontId="28" fillId="11" borderId="62" xfId="0" applyFont="1" applyFill="1" applyBorder="1" applyAlignment="1" applyProtection="1">
      <alignment horizontal="left" vertical="center" wrapText="1"/>
      <protection locked="0"/>
    </xf>
    <xf numFmtId="0" fontId="28" fillId="11" borderId="63" xfId="0" applyFont="1" applyFill="1" applyBorder="1" applyAlignment="1" applyProtection="1">
      <alignment horizontal="left" vertical="center" wrapText="1"/>
      <protection locked="0"/>
    </xf>
    <xf numFmtId="0" fontId="28" fillId="11" borderId="61" xfId="0" applyFont="1" applyFill="1" applyBorder="1" applyAlignment="1" applyProtection="1">
      <alignment horizontal="left" vertical="center" wrapText="1"/>
      <protection locked="0"/>
    </xf>
    <xf numFmtId="0" fontId="27" fillId="8" borderId="160" xfId="0" applyFont="1" applyFill="1" applyBorder="1" applyAlignment="1">
      <alignment horizontal="center" vertical="center" wrapText="1"/>
    </xf>
    <xf numFmtId="0" fontId="27" fillId="0" borderId="161" xfId="0" applyFont="1" applyBorder="1" applyAlignment="1">
      <alignment horizontal="center" vertical="center" wrapText="1"/>
    </xf>
    <xf numFmtId="0" fontId="27" fillId="0" borderId="156" xfId="0" applyFont="1" applyBorder="1" applyAlignment="1">
      <alignment horizontal="center" vertical="center" wrapText="1"/>
    </xf>
    <xf numFmtId="0" fontId="27" fillId="0" borderId="157" xfId="0" applyFont="1" applyBorder="1" applyAlignment="1">
      <alignment horizontal="center" vertical="center" wrapText="1"/>
    </xf>
    <xf numFmtId="0" fontId="30" fillId="0" borderId="0" xfId="0" applyFont="1" applyFill="1" applyAlignment="1">
      <alignment vertical="center"/>
    </xf>
    <xf numFmtId="0" fontId="30" fillId="0" borderId="0" xfId="0" applyFont="1" applyFill="1" applyBorder="1" applyAlignment="1">
      <alignment vertical="center" wrapText="1"/>
    </xf>
    <xf numFmtId="0" fontId="30" fillId="0" borderId="0" xfId="0" applyFont="1" applyFill="1" applyBorder="1" applyAlignment="1">
      <alignment horizontal="justify" vertical="center" wrapText="1"/>
    </xf>
    <xf numFmtId="0" fontId="9" fillId="8" borderId="0" xfId="0" applyFont="1" applyFill="1" applyProtection="1">
      <alignment vertical="center"/>
    </xf>
    <xf numFmtId="0" fontId="9" fillId="8" borderId="0" xfId="0" applyFont="1" applyFill="1" applyAlignment="1" applyProtection="1">
      <alignment horizontal="center" vertical="center"/>
    </xf>
    <xf numFmtId="0" fontId="39" fillId="8" borderId="0" xfId="0" applyFont="1" applyFill="1" applyAlignment="1" applyProtection="1">
      <alignment horizontal="left" vertical="center"/>
    </xf>
    <xf numFmtId="0" fontId="9" fillId="8" borderId="0" xfId="0" applyFont="1" applyFill="1" applyAlignment="1" applyProtection="1">
      <alignment horizontal="left" vertical="center"/>
    </xf>
    <xf numFmtId="0" fontId="40" fillId="8" borderId="0" xfId="0" applyFont="1" applyFill="1" applyAlignment="1" applyProtection="1">
      <alignment horizontal="left" vertical="center"/>
    </xf>
    <xf numFmtId="0" fontId="9" fillId="11" borderId="21" xfId="0" applyFont="1" applyFill="1" applyBorder="1" applyAlignment="1" applyProtection="1">
      <alignment horizontal="center" vertical="center"/>
      <protection locked="0"/>
    </xf>
    <xf numFmtId="0" fontId="41" fillId="8" borderId="0" xfId="0" applyFont="1" applyFill="1" applyAlignment="1" applyProtection="1">
      <alignment horizontal="left" vertical="center"/>
    </xf>
    <xf numFmtId="0" fontId="9" fillId="8" borderId="0" xfId="0" applyFont="1" applyFill="1" applyAlignment="1" applyProtection="1">
      <alignment vertical="center"/>
    </xf>
    <xf numFmtId="0" fontId="40" fillId="8" borderId="0" xfId="0" applyFont="1" applyFill="1" applyProtection="1">
      <alignment vertical="center"/>
    </xf>
    <xf numFmtId="0" fontId="9" fillId="8" borderId="21" xfId="0" applyFont="1" applyFill="1" applyBorder="1" applyAlignment="1" applyProtection="1">
      <alignment horizontal="center" vertical="center"/>
    </xf>
    <xf numFmtId="20" fontId="9" fillId="11" borderId="21" xfId="0" applyNumberFormat="1" applyFont="1" applyFill="1" applyBorder="1" applyAlignment="1" applyProtection="1">
      <alignment horizontal="center" vertical="center"/>
      <protection locked="0"/>
    </xf>
    <xf numFmtId="20" fontId="9" fillId="8" borderId="21" xfId="0" applyNumberFormat="1" applyFont="1" applyFill="1" applyBorder="1" applyAlignment="1" applyProtection="1">
      <alignment horizontal="center" vertical="center"/>
    </xf>
    <xf numFmtId="178" fontId="9" fillId="8" borderId="21" xfId="0" applyNumberFormat="1" applyFont="1" applyFill="1" applyBorder="1" applyAlignment="1" applyProtection="1">
      <alignment horizontal="center" vertical="center"/>
    </xf>
    <xf numFmtId="0" fontId="9" fillId="11" borderId="21" xfId="0" applyFont="1" applyFill="1" applyBorder="1" applyAlignment="1" applyProtection="1">
      <alignment horizontal="left" vertical="center"/>
      <protection locked="0"/>
    </xf>
    <xf numFmtId="0" fontId="27" fillId="8" borderId="0" xfId="0" applyFont="1" applyFill="1" applyProtection="1">
      <alignment vertical="center"/>
    </xf>
    <xf numFmtId="0" fontId="27" fillId="0" borderId="0" xfId="0" applyFont="1" applyFill="1" applyBorder="1" applyProtection="1">
      <alignment vertical="center"/>
    </xf>
    <xf numFmtId="0" fontId="28" fillId="0" borderId="97" xfId="0" applyFont="1" applyBorder="1" applyAlignment="1" applyProtection="1">
      <alignment horizontal="center" vertical="center"/>
    </xf>
    <xf numFmtId="0" fontId="28" fillId="0" borderId="98" xfId="0" applyFont="1" applyBorder="1" applyAlignment="1" applyProtection="1">
      <alignment horizontal="center" vertical="center"/>
    </xf>
    <xf numFmtId="0" fontId="28" fillId="0" borderId="99" xfId="0" applyFont="1" applyBorder="1" applyAlignment="1" applyProtection="1">
      <alignment horizontal="center" vertical="center"/>
    </xf>
    <xf numFmtId="0" fontId="27" fillId="8" borderId="108" xfId="0" applyFont="1" applyFill="1" applyBorder="1" applyProtection="1">
      <alignment vertical="center"/>
    </xf>
    <xf numFmtId="0" fontId="30" fillId="0" borderId="94" xfId="0" applyFont="1" applyBorder="1" applyProtection="1">
      <alignment vertical="center"/>
    </xf>
    <xf numFmtId="0" fontId="30" fillId="0" borderId="95" xfId="0" applyFont="1" applyBorder="1" applyProtection="1">
      <alignment vertical="center"/>
    </xf>
    <xf numFmtId="0" fontId="30" fillId="0" borderId="76" xfId="0" applyFont="1" applyBorder="1" applyProtection="1">
      <alignment vertical="center"/>
    </xf>
    <xf numFmtId="0" fontId="30" fillId="0" borderId="72" xfId="0" applyFont="1" applyBorder="1" applyAlignment="1" applyProtection="1">
      <alignment horizontal="center" vertical="center" wrapText="1"/>
    </xf>
    <xf numFmtId="0" fontId="30" fillId="0" borderId="71" xfId="0" applyFont="1" applyBorder="1" applyAlignment="1" applyProtection="1">
      <alignment horizontal="center" vertical="center" wrapText="1"/>
    </xf>
    <xf numFmtId="0" fontId="28" fillId="0" borderId="70" xfId="0" applyFont="1" applyBorder="1" applyAlignment="1" applyProtection="1">
      <alignment horizontal="center" vertical="center" wrapText="1"/>
    </xf>
    <xf numFmtId="0" fontId="28" fillId="0" borderId="72" xfId="0" applyFont="1" applyBorder="1" applyAlignment="1" applyProtection="1">
      <alignment horizontal="center" vertical="center" wrapText="1"/>
    </xf>
    <xf numFmtId="0" fontId="28" fillId="0" borderId="71" xfId="0" applyFont="1" applyBorder="1" applyAlignment="1" applyProtection="1">
      <alignment horizontal="center" vertical="center" wrapText="1"/>
    </xf>
    <xf numFmtId="0" fontId="37" fillId="8" borderId="109" xfId="0" applyFont="1" applyFill="1" applyBorder="1" applyAlignment="1" applyProtection="1">
      <alignment horizontal="center" vertical="center"/>
    </xf>
    <xf numFmtId="0" fontId="30" fillId="0" borderId="49" xfId="0" applyFont="1" applyFill="1" applyBorder="1" applyAlignment="1" applyProtection="1">
      <alignment vertical="center" wrapText="1"/>
    </xf>
    <xf numFmtId="0" fontId="30" fillId="0" borderId="11" xfId="0" applyFont="1" applyFill="1" applyBorder="1" applyAlignment="1" applyProtection="1">
      <alignment vertical="center" wrapText="1"/>
    </xf>
    <xf numFmtId="0" fontId="30" fillId="0" borderId="100" xfId="0" applyFont="1" applyFill="1" applyBorder="1" applyAlignment="1" applyProtection="1">
      <alignment vertical="center" wrapText="1"/>
    </xf>
    <xf numFmtId="0" fontId="30" fillId="0" borderId="0" xfId="0" applyFont="1" applyBorder="1" applyAlignment="1" applyProtection="1">
      <alignment horizontal="center" vertical="center" wrapText="1"/>
    </xf>
    <xf numFmtId="0" fontId="30" fillId="0" borderId="48" xfId="0" applyFont="1" applyBorder="1" applyAlignment="1" applyProtection="1">
      <alignment horizontal="center" vertical="center" wrapText="1"/>
    </xf>
    <xf numFmtId="0" fontId="20" fillId="0" borderId="0" xfId="0" applyFont="1" applyProtection="1">
      <alignment vertical="center"/>
    </xf>
    <xf numFmtId="0" fontId="27" fillId="0" borderId="0" xfId="0" applyFont="1" applyFill="1" applyAlignment="1" applyProtection="1">
      <alignment vertical="center" textRotation="90"/>
    </xf>
    <xf numFmtId="0" fontId="27" fillId="8" borderId="109" xfId="0" applyFont="1" applyFill="1" applyBorder="1" applyAlignment="1" applyProtection="1">
      <alignment horizontal="center" vertical="center" wrapText="1"/>
    </xf>
    <xf numFmtId="0" fontId="27" fillId="0" borderId="110"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111" xfId="0" applyFont="1" applyBorder="1" applyAlignment="1" applyProtection="1">
      <alignment horizontal="center" vertical="center" wrapText="1"/>
    </xf>
    <xf numFmtId="0" fontId="30" fillId="0" borderId="49" xfId="0" applyFont="1" applyFill="1" applyBorder="1" applyAlignment="1" applyProtection="1">
      <alignment horizontal="left" vertical="center" wrapText="1"/>
    </xf>
    <xf numFmtId="0" fontId="30" fillId="0" borderId="11" xfId="0" applyFont="1" applyFill="1" applyBorder="1" applyAlignment="1" applyProtection="1">
      <alignment horizontal="left" vertical="center" wrapText="1"/>
    </xf>
    <xf numFmtId="0" fontId="30" fillId="0" borderId="100" xfId="0" applyFont="1" applyFill="1" applyBorder="1" applyAlignment="1" applyProtection="1">
      <alignment horizontal="left" vertical="center" wrapText="1"/>
    </xf>
    <xf numFmtId="0" fontId="27" fillId="0" borderId="0" xfId="0" applyFont="1" applyAlignment="1" applyProtection="1">
      <alignment vertical="center" shrinkToFit="1"/>
    </xf>
    <xf numFmtId="0" fontId="27" fillId="8" borderId="109" xfId="0" applyFont="1" applyFill="1" applyBorder="1" applyAlignment="1" applyProtection="1">
      <alignment horizontal="center" vertical="center" shrinkToFit="1"/>
    </xf>
    <xf numFmtId="0" fontId="32" fillId="0" borderId="0" xfId="0" applyFont="1" applyAlignment="1" applyProtection="1">
      <alignment vertical="center" shrinkToFit="1"/>
    </xf>
    <xf numFmtId="0" fontId="27" fillId="0" borderId="0" xfId="0" applyFont="1" applyFill="1" applyAlignment="1" applyProtection="1">
      <alignment vertical="center" wrapText="1"/>
    </xf>
    <xf numFmtId="0" fontId="30" fillId="0" borderId="62" xfId="0" applyFont="1" applyBorder="1" applyAlignment="1" applyProtection="1">
      <alignment horizontal="center" vertical="center" wrapText="1"/>
    </xf>
    <xf numFmtId="0" fontId="30" fillId="0" borderId="68"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72" xfId="0" applyFont="1" applyBorder="1" applyAlignment="1" applyProtection="1">
      <alignment horizontal="center" vertical="center" wrapText="1"/>
    </xf>
    <xf numFmtId="0" fontId="27" fillId="0" borderId="71" xfId="0" applyFont="1" applyBorder="1" applyAlignment="1" applyProtection="1">
      <alignment horizontal="center" vertical="center" wrapText="1"/>
    </xf>
    <xf numFmtId="0" fontId="32" fillId="0" borderId="112" xfId="0" applyFont="1" applyFill="1" applyBorder="1" applyAlignment="1" applyProtection="1">
      <alignment horizontal="center" vertical="center" wrapText="1"/>
    </xf>
    <xf numFmtId="0" fontId="32" fillId="0" borderId="113" xfId="0" applyFont="1" applyFill="1" applyBorder="1" applyAlignment="1" applyProtection="1">
      <alignment horizontal="center" vertical="center" wrapText="1"/>
    </xf>
    <xf numFmtId="0" fontId="38" fillId="0" borderId="114" xfId="0" applyFont="1" applyFill="1" applyBorder="1" applyAlignment="1" applyProtection="1">
      <alignment horizontal="center" vertical="center" wrapText="1"/>
    </xf>
    <xf numFmtId="0" fontId="32" fillId="0" borderId="115" xfId="0" applyFont="1" applyFill="1" applyBorder="1" applyAlignment="1" applyProtection="1">
      <alignment horizontal="center" vertical="center" wrapText="1"/>
    </xf>
    <xf numFmtId="0" fontId="38" fillId="0" borderId="116" xfId="0" applyFont="1" applyFill="1" applyBorder="1" applyAlignment="1" applyProtection="1">
      <alignment horizontal="center" vertical="center" wrapText="1"/>
    </xf>
    <xf numFmtId="0" fontId="38" fillId="8" borderId="109" xfId="0" applyFont="1" applyFill="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7" fillId="0" borderId="48" xfId="0" applyFont="1" applyBorder="1" applyAlignment="1" applyProtection="1">
      <alignment horizontal="center" vertical="center" wrapText="1"/>
    </xf>
    <xf numFmtId="0" fontId="32" fillId="0" borderId="117" xfId="0" applyFont="1" applyFill="1" applyBorder="1" applyAlignment="1" applyProtection="1">
      <alignment horizontal="center" vertical="center" wrapText="1"/>
    </xf>
    <xf numFmtId="0" fontId="32" fillId="0" borderId="118" xfId="0" applyFont="1" applyFill="1" applyBorder="1" applyAlignment="1" applyProtection="1">
      <alignment horizontal="center" vertical="center" wrapText="1"/>
    </xf>
    <xf numFmtId="0" fontId="38" fillId="0" borderId="119" xfId="0" applyFont="1" applyFill="1" applyBorder="1" applyAlignment="1" applyProtection="1">
      <alignment horizontal="center" vertical="center" wrapText="1"/>
    </xf>
    <xf numFmtId="0" fontId="32" fillId="0" borderId="120" xfId="0" applyFont="1" applyFill="1" applyBorder="1" applyAlignment="1" applyProtection="1">
      <alignment horizontal="center" vertical="center" wrapText="1"/>
    </xf>
    <xf numFmtId="0" fontId="38" fillId="0" borderId="121" xfId="0" applyFont="1" applyFill="1" applyBorder="1" applyAlignment="1" applyProtection="1">
      <alignment horizontal="center" vertical="center" wrapText="1"/>
    </xf>
    <xf numFmtId="0" fontId="27" fillId="0" borderId="67"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32" fillId="0" borderId="122" xfId="0" applyFont="1" applyFill="1" applyBorder="1" applyAlignment="1" applyProtection="1">
      <alignment horizontal="center" vertical="center" wrapText="1"/>
    </xf>
    <xf numFmtId="0" fontId="32" fillId="0" borderId="123" xfId="0" applyFont="1" applyFill="1" applyBorder="1" applyAlignment="1" applyProtection="1">
      <alignment horizontal="center" vertical="center" wrapText="1"/>
    </xf>
    <xf numFmtId="0" fontId="38" fillId="0" borderId="124" xfId="0" applyFont="1" applyFill="1" applyBorder="1" applyAlignment="1" applyProtection="1">
      <alignment horizontal="center" vertical="center" wrapText="1"/>
    </xf>
    <xf numFmtId="0" fontId="32" fillId="0" borderId="125" xfId="0" applyFont="1" applyFill="1" applyBorder="1" applyAlignment="1" applyProtection="1">
      <alignment horizontal="center" vertical="center" wrapText="1"/>
    </xf>
    <xf numFmtId="0" fontId="38" fillId="0" borderId="126" xfId="0" applyFont="1" applyFill="1" applyBorder="1" applyAlignment="1" applyProtection="1">
      <alignment horizontal="center" vertical="center" wrapText="1"/>
    </xf>
    <xf numFmtId="0" fontId="30" fillId="0" borderId="65" xfId="0" applyFont="1" applyFill="1" applyBorder="1" applyAlignment="1" applyProtection="1">
      <alignment horizontal="left" vertical="center" wrapText="1"/>
    </xf>
    <xf numFmtId="0" fontId="30" fillId="0" borderId="64" xfId="0" applyFont="1" applyFill="1" applyBorder="1" applyAlignment="1" applyProtection="1">
      <alignment horizontal="left" vertical="center" wrapText="1"/>
    </xf>
    <xf numFmtId="0" fontId="30" fillId="0" borderId="86" xfId="0" applyFont="1" applyFill="1" applyBorder="1" applyAlignment="1" applyProtection="1">
      <alignment horizontal="left" vertical="center" wrapText="1"/>
    </xf>
    <xf numFmtId="0" fontId="30" fillId="0" borderId="63" xfId="0" applyFont="1" applyBorder="1" applyAlignment="1" applyProtection="1">
      <alignment horizontal="center" vertical="center"/>
    </xf>
    <xf numFmtId="0" fontId="30" fillId="0" borderId="64" xfId="0" applyFont="1" applyBorder="1" applyAlignment="1" applyProtection="1">
      <alignment horizontal="center" vertical="center"/>
    </xf>
    <xf numFmtId="183" fontId="28" fillId="0" borderId="128" xfId="0" applyNumberFormat="1" applyFont="1" applyBorder="1" applyAlignment="1" applyProtection="1">
      <alignment horizontal="center" vertical="center" shrinkToFit="1"/>
    </xf>
    <xf numFmtId="183" fontId="28" fillId="0" borderId="129" xfId="0" applyNumberFormat="1" applyFont="1" applyBorder="1" applyAlignment="1" applyProtection="1">
      <alignment horizontal="center" vertical="center" shrinkToFit="1"/>
    </xf>
    <xf numFmtId="183" fontId="30" fillId="8" borderId="42" xfId="0" applyNumberFormat="1" applyFont="1" applyFill="1" applyBorder="1" applyAlignment="1" applyProtection="1">
      <alignment horizontal="center" vertical="center" shrinkToFit="1"/>
    </xf>
    <xf numFmtId="183" fontId="30" fillId="0" borderId="74" xfId="0" applyNumberFormat="1" applyFont="1" applyFill="1" applyBorder="1" applyAlignment="1" applyProtection="1">
      <alignment horizontal="center" vertical="center" shrinkToFit="1"/>
    </xf>
    <xf numFmtId="183" fontId="28" fillId="0" borderId="131" xfId="0" applyNumberFormat="1" applyFont="1" applyBorder="1" applyAlignment="1" applyProtection="1">
      <alignment horizontal="center" vertical="center" shrinkToFit="1"/>
    </xf>
    <xf numFmtId="183" fontId="28" fillId="0" borderId="132" xfId="0" applyNumberFormat="1" applyFont="1" applyBorder="1" applyAlignment="1" applyProtection="1">
      <alignment horizontal="center" vertical="center" shrinkToFit="1"/>
    </xf>
    <xf numFmtId="183" fontId="30" fillId="8" borderId="110" xfId="0" applyNumberFormat="1" applyFont="1" applyFill="1" applyBorder="1" applyAlignment="1" applyProtection="1">
      <alignment horizontal="center" vertical="center" shrinkToFit="1"/>
    </xf>
    <xf numFmtId="183" fontId="30" fillId="0" borderId="21" xfId="0" applyNumberFormat="1" applyFont="1" applyFill="1" applyBorder="1" applyAlignment="1" applyProtection="1">
      <alignment horizontal="center" vertical="center" shrinkToFit="1"/>
    </xf>
    <xf numFmtId="183" fontId="28" fillId="0" borderId="134" xfId="0" applyNumberFormat="1" applyFont="1" applyBorder="1" applyAlignment="1" applyProtection="1">
      <alignment horizontal="center" vertical="center" shrinkToFit="1"/>
    </xf>
    <xf numFmtId="183" fontId="28" fillId="0" borderId="135" xfId="0" applyNumberFormat="1" applyFont="1" applyBorder="1" applyAlignment="1" applyProtection="1">
      <alignment horizontal="center" vertical="center" shrinkToFit="1"/>
    </xf>
    <xf numFmtId="183" fontId="30" fillId="8" borderId="136" xfId="0" applyNumberFormat="1" applyFont="1" applyFill="1" applyBorder="1" applyAlignment="1" applyProtection="1">
      <alignment horizontal="center" vertical="center" shrinkToFit="1"/>
    </xf>
    <xf numFmtId="183" fontId="30" fillId="0" borderId="88" xfId="0" applyNumberFormat="1" applyFont="1" applyFill="1" applyBorder="1" applyAlignment="1" applyProtection="1">
      <alignment horizontal="center" vertical="center" shrinkToFit="1"/>
    </xf>
    <xf numFmtId="0" fontId="28" fillId="8" borderId="95" xfId="0" applyFont="1" applyFill="1" applyBorder="1" applyAlignment="1" applyProtection="1">
      <alignment horizontal="center" vertical="center"/>
    </xf>
    <xf numFmtId="0" fontId="28" fillId="8" borderId="11" xfId="0" applyFont="1" applyFill="1" applyBorder="1" applyAlignment="1" applyProtection="1">
      <alignment horizontal="center" vertical="center"/>
    </xf>
    <xf numFmtId="0" fontId="28" fillId="8" borderId="64" xfId="0" applyFont="1" applyFill="1" applyBorder="1" applyAlignment="1" applyProtection="1">
      <alignment horizontal="center" vertical="center"/>
    </xf>
    <xf numFmtId="0" fontId="30" fillId="0" borderId="0" xfId="0" applyFont="1" applyAlignment="1" applyProtection="1">
      <alignment horizontal="right" vertical="center"/>
    </xf>
    <xf numFmtId="0" fontId="14" fillId="8" borderId="70" xfId="0" applyFont="1" applyFill="1" applyBorder="1" applyAlignment="1" applyProtection="1">
      <alignment horizontal="center" vertical="center" wrapText="1"/>
    </xf>
    <xf numFmtId="0" fontId="14" fillId="8" borderId="72" xfId="0" applyFont="1" applyFill="1" applyBorder="1" applyAlignment="1" applyProtection="1">
      <alignment horizontal="center" vertical="center" wrapText="1"/>
    </xf>
    <xf numFmtId="0" fontId="14" fillId="8" borderId="71" xfId="0" applyFont="1" applyFill="1" applyBorder="1" applyAlignment="1" applyProtection="1">
      <alignment horizontal="center" vertical="center" wrapText="1"/>
    </xf>
    <xf numFmtId="1" fontId="28" fillId="8" borderId="137" xfId="0" applyNumberFormat="1" applyFont="1" applyFill="1" applyBorder="1" applyAlignment="1" applyProtection="1">
      <alignment horizontal="center" vertical="center" wrapText="1"/>
    </xf>
    <xf numFmtId="183" fontId="28" fillId="8" borderId="113" xfId="0" applyNumberFormat="1" applyFont="1" applyFill="1" applyBorder="1" applyAlignment="1" applyProtection="1">
      <alignment horizontal="center" vertical="center" wrapText="1"/>
    </xf>
    <xf numFmtId="183" fontId="28" fillId="8" borderId="114" xfId="0" applyNumberFormat="1" applyFont="1" applyFill="1" applyBorder="1" applyAlignment="1" applyProtection="1">
      <alignment horizontal="center" vertical="center" wrapText="1"/>
    </xf>
    <xf numFmtId="1" fontId="28" fillId="8" borderId="138" xfId="0" applyNumberFormat="1" applyFont="1" applyFill="1" applyBorder="1" applyAlignment="1" applyProtection="1">
      <alignment horizontal="center" vertical="center" wrapText="1"/>
    </xf>
    <xf numFmtId="1" fontId="27" fillId="8" borderId="109" xfId="0" applyNumberFormat="1" applyFont="1" applyFill="1" applyBorder="1" applyAlignment="1" applyProtection="1">
      <alignment horizontal="center" vertical="center" wrapText="1"/>
    </xf>
    <xf numFmtId="183" fontId="30" fillId="8" borderId="94" xfId="0" applyNumberFormat="1" applyFont="1" applyFill="1" applyBorder="1" applyAlignment="1" applyProtection="1">
      <alignment horizontal="center" vertical="center" wrapText="1"/>
    </xf>
    <xf numFmtId="183" fontId="30" fillId="8" borderId="75" xfId="0" applyNumberFormat="1" applyFont="1" applyFill="1" applyBorder="1" applyAlignment="1" applyProtection="1">
      <alignment horizontal="center" vertical="center" wrapText="1"/>
    </xf>
    <xf numFmtId="183" fontId="30" fillId="8" borderId="139" xfId="0" applyNumberFormat="1" applyFont="1" applyFill="1" applyBorder="1" applyAlignment="1" applyProtection="1">
      <alignment horizontal="center" vertical="center" wrapText="1"/>
    </xf>
    <xf numFmtId="183" fontId="30" fillId="8" borderId="140" xfId="0" applyNumberFormat="1" applyFont="1" applyFill="1" applyBorder="1" applyAlignment="1" applyProtection="1">
      <alignment horizontal="center" vertical="center" wrapText="1"/>
    </xf>
    <xf numFmtId="183" fontId="30" fillId="8" borderId="141" xfId="0" applyNumberFormat="1" applyFont="1" applyFill="1" applyBorder="1" applyAlignment="1" applyProtection="1">
      <alignment horizontal="center" vertical="center" wrapText="1"/>
    </xf>
    <xf numFmtId="0" fontId="14" fillId="8" borderId="50" xfId="0" applyFont="1" applyFill="1" applyBorder="1" applyAlignment="1" applyProtection="1">
      <alignment horizontal="center" vertical="center" wrapText="1"/>
    </xf>
    <xf numFmtId="0" fontId="14" fillId="8" borderId="19" xfId="0" applyFont="1" applyFill="1" applyBorder="1" applyAlignment="1" applyProtection="1">
      <alignment horizontal="center" vertical="center" wrapText="1"/>
    </xf>
    <xf numFmtId="0" fontId="14" fillId="8" borderId="51" xfId="0" applyFont="1" applyFill="1" applyBorder="1" applyAlignment="1" applyProtection="1">
      <alignment horizontal="center" vertical="center" wrapText="1"/>
    </xf>
    <xf numFmtId="1" fontId="28" fillId="8" borderId="142" xfId="0" applyNumberFormat="1" applyFont="1" applyFill="1" applyBorder="1" applyAlignment="1" applyProtection="1">
      <alignment horizontal="center" vertical="center" wrapText="1"/>
    </xf>
    <xf numFmtId="183" fontId="28" fillId="8" borderId="143" xfId="0" applyNumberFormat="1" applyFont="1" applyFill="1" applyBorder="1" applyAlignment="1" applyProtection="1">
      <alignment horizontal="center" vertical="center" wrapText="1"/>
    </xf>
    <xf numFmtId="183" fontId="28" fillId="8" borderId="144" xfId="0" applyNumberFormat="1" applyFont="1" applyFill="1" applyBorder="1" applyAlignment="1" applyProtection="1">
      <alignment horizontal="center" vertical="center" wrapText="1"/>
    </xf>
    <xf numFmtId="1" fontId="28" fillId="8" borderId="145" xfId="0" applyNumberFormat="1" applyFont="1" applyFill="1" applyBorder="1" applyAlignment="1" applyProtection="1">
      <alignment horizontal="center" vertical="center" wrapText="1"/>
    </xf>
    <xf numFmtId="183" fontId="30" fillId="8" borderId="52" xfId="0" applyNumberFormat="1" applyFont="1" applyFill="1" applyBorder="1" applyAlignment="1" applyProtection="1">
      <alignment horizontal="center" vertical="center" wrapText="1"/>
    </xf>
    <xf numFmtId="183" fontId="30" fillId="8" borderId="18" xfId="0" applyNumberFormat="1" applyFont="1" applyFill="1" applyBorder="1" applyAlignment="1" applyProtection="1">
      <alignment horizontal="center" vertical="center" wrapText="1"/>
    </xf>
    <xf numFmtId="183" fontId="30" fillId="8" borderId="146" xfId="0" applyNumberFormat="1" applyFont="1" applyFill="1" applyBorder="1" applyAlignment="1" applyProtection="1">
      <alignment horizontal="center" vertical="center" wrapText="1"/>
    </xf>
    <xf numFmtId="183" fontId="30" fillId="8" borderId="147" xfId="0" applyNumberFormat="1" applyFont="1" applyFill="1" applyBorder="1" applyAlignment="1" applyProtection="1">
      <alignment horizontal="center" vertical="center" wrapText="1"/>
    </xf>
    <xf numFmtId="183" fontId="30" fillId="8" borderId="148" xfId="0" applyNumberFormat="1" applyFont="1" applyFill="1" applyBorder="1" applyAlignment="1" applyProtection="1">
      <alignment horizontal="center" vertical="center" wrapText="1"/>
    </xf>
    <xf numFmtId="0" fontId="14" fillId="8" borderId="45" xfId="0" applyFont="1" applyFill="1" applyBorder="1" applyAlignment="1" applyProtection="1">
      <alignment horizontal="center" vertical="center" wrapText="1"/>
    </xf>
    <xf numFmtId="0" fontId="14" fillId="8" borderId="3" xfId="0" applyFont="1" applyFill="1" applyBorder="1" applyAlignment="1" applyProtection="1">
      <alignment horizontal="center" vertical="center" wrapText="1"/>
    </xf>
    <xf numFmtId="0" fontId="14" fillId="8" borderId="46" xfId="0" applyFont="1" applyFill="1" applyBorder="1" applyAlignment="1" applyProtection="1">
      <alignment horizontal="center" vertical="center" wrapText="1"/>
    </xf>
    <xf numFmtId="1" fontId="28" fillId="8" borderId="149" xfId="0" applyNumberFormat="1" applyFont="1" applyFill="1" applyBorder="1" applyAlignment="1" applyProtection="1">
      <alignment horizontal="center" vertical="center" wrapText="1"/>
    </xf>
    <xf numFmtId="183" fontId="28" fillId="8" borderId="150" xfId="0" applyNumberFormat="1" applyFont="1" applyFill="1" applyBorder="1" applyAlignment="1" applyProtection="1">
      <alignment horizontal="center" vertical="center" wrapText="1"/>
    </xf>
    <xf numFmtId="183" fontId="28" fillId="8" borderId="151" xfId="0" applyNumberFormat="1" applyFont="1" applyFill="1" applyBorder="1" applyAlignment="1" applyProtection="1">
      <alignment horizontal="center" vertical="center" wrapText="1"/>
    </xf>
    <xf numFmtId="1" fontId="28" fillId="8" borderId="152" xfId="0" applyNumberFormat="1" applyFont="1" applyFill="1" applyBorder="1" applyAlignment="1" applyProtection="1">
      <alignment horizontal="center" vertical="center" wrapText="1"/>
    </xf>
    <xf numFmtId="183" fontId="30" fillId="8" borderId="47" xfId="0" applyNumberFormat="1" applyFont="1" applyFill="1" applyBorder="1" applyAlignment="1" applyProtection="1">
      <alignment horizontal="center" vertical="center" wrapText="1"/>
    </xf>
    <xf numFmtId="183" fontId="30" fillId="8" borderId="2" xfId="0" applyNumberFormat="1" applyFont="1" applyFill="1" applyBorder="1" applyAlignment="1" applyProtection="1">
      <alignment horizontal="center" vertical="center" wrapText="1"/>
    </xf>
    <xf numFmtId="0" fontId="28" fillId="8" borderId="0" xfId="0" quotePrefix="1" applyFont="1" applyFill="1" applyBorder="1" applyAlignment="1" applyProtection="1">
      <alignment vertical="center"/>
    </xf>
    <xf numFmtId="0" fontId="14" fillId="8" borderId="67" xfId="0" applyFont="1" applyFill="1" applyBorder="1" applyAlignment="1" applyProtection="1">
      <alignment horizontal="center" vertical="center" wrapText="1"/>
    </xf>
    <xf numFmtId="0" fontId="14" fillId="8" borderId="62" xfId="0" applyFont="1" applyFill="1" applyBorder="1" applyAlignment="1" applyProtection="1">
      <alignment horizontal="center" vertical="center" wrapText="1"/>
    </xf>
    <xf numFmtId="0" fontId="14" fillId="8" borderId="68" xfId="0" applyFont="1" applyFill="1" applyBorder="1" applyAlignment="1" applyProtection="1">
      <alignment horizontal="center" vertical="center" wrapText="1"/>
    </xf>
    <xf numFmtId="1" fontId="28" fillId="8" borderId="153" xfId="0" applyNumberFormat="1" applyFont="1" applyFill="1" applyBorder="1" applyAlignment="1" applyProtection="1">
      <alignment horizontal="center" vertical="center" wrapText="1"/>
    </xf>
    <xf numFmtId="183" fontId="28" fillId="8" borderId="123" xfId="0" applyNumberFormat="1" applyFont="1" applyFill="1" applyBorder="1" applyAlignment="1" applyProtection="1">
      <alignment horizontal="center" vertical="center" wrapText="1"/>
    </xf>
    <xf numFmtId="183" fontId="28" fillId="8" borderId="124" xfId="0" applyNumberFormat="1" applyFont="1" applyFill="1" applyBorder="1" applyAlignment="1" applyProtection="1">
      <alignment horizontal="center" vertical="center" wrapText="1"/>
    </xf>
    <xf numFmtId="1" fontId="28" fillId="8" borderId="154" xfId="0" applyNumberFormat="1" applyFont="1" applyFill="1" applyBorder="1" applyAlignment="1" applyProtection="1">
      <alignment horizontal="center" vertical="center" wrapText="1"/>
    </xf>
    <xf numFmtId="183" fontId="30" fillId="8" borderId="65" xfId="0" applyNumberFormat="1" applyFont="1" applyFill="1" applyBorder="1" applyAlignment="1" applyProtection="1">
      <alignment horizontal="center" vertical="center" wrapText="1"/>
    </xf>
    <xf numFmtId="183" fontId="30" fillId="8" borderId="61" xfId="0" applyNumberFormat="1" applyFont="1" applyFill="1" applyBorder="1" applyAlignment="1" applyProtection="1">
      <alignment horizontal="center" vertical="center" wrapText="1"/>
    </xf>
    <xf numFmtId="183" fontId="30" fillId="8" borderId="155" xfId="0" applyNumberFormat="1" applyFont="1" applyFill="1" applyBorder="1" applyAlignment="1" applyProtection="1">
      <alignment horizontal="center" vertical="center" wrapText="1"/>
    </xf>
    <xf numFmtId="183" fontId="30" fillId="8" borderId="156" xfId="0" applyNumberFormat="1" applyFont="1" applyFill="1" applyBorder="1" applyAlignment="1" applyProtection="1">
      <alignment horizontal="center" vertical="center" wrapText="1"/>
    </xf>
    <xf numFmtId="183" fontId="30" fillId="8" borderId="157" xfId="0" applyNumberFormat="1" applyFont="1" applyFill="1" applyBorder="1" applyAlignment="1" applyProtection="1">
      <alignment horizontal="center" vertical="center" wrapText="1"/>
    </xf>
    <xf numFmtId="0" fontId="30" fillId="0" borderId="70" xfId="0" applyFont="1" applyBorder="1" applyAlignment="1" applyProtection="1">
      <alignment horizontal="center" vertical="center" wrapText="1"/>
    </xf>
    <xf numFmtId="0" fontId="30" fillId="0" borderId="158" xfId="0" applyFont="1" applyBorder="1" applyAlignment="1" applyProtection="1">
      <alignment horizontal="center" vertical="center" wrapText="1"/>
    </xf>
    <xf numFmtId="0" fontId="30" fillId="0" borderId="140" xfId="0" applyFont="1" applyBorder="1" applyAlignment="1" applyProtection="1">
      <alignment horizontal="center" vertical="center" wrapText="1"/>
    </xf>
    <xf numFmtId="0" fontId="30" fillId="0" borderId="141" xfId="0" applyFont="1" applyBorder="1" applyAlignment="1" applyProtection="1">
      <alignment horizontal="center" vertical="center" wrapText="1"/>
    </xf>
    <xf numFmtId="4" fontId="28" fillId="0" borderId="4" xfId="0" applyNumberFormat="1" applyFont="1" applyBorder="1" applyAlignment="1" applyProtection="1">
      <alignment horizontal="center" vertical="center"/>
    </xf>
    <xf numFmtId="0" fontId="30" fillId="0" borderId="1" xfId="0" applyFont="1" applyBorder="1" applyAlignment="1" applyProtection="1">
      <alignment horizontal="center" vertical="center" wrapText="1"/>
    </xf>
    <xf numFmtId="0" fontId="30" fillId="0" borderId="159" xfId="0" applyFont="1" applyBorder="1" applyAlignment="1" applyProtection="1">
      <alignment horizontal="center" vertical="center" wrapText="1"/>
    </xf>
    <xf numFmtId="0" fontId="30" fillId="0" borderId="147" xfId="0" applyFont="1" applyBorder="1" applyAlignment="1" applyProtection="1">
      <alignment horizontal="center" vertical="center" wrapText="1"/>
    </xf>
    <xf numFmtId="0" fontId="30" fillId="0" borderId="148" xfId="0" applyFont="1" applyBorder="1" applyAlignment="1" applyProtection="1">
      <alignment horizontal="center" vertical="center" wrapText="1"/>
    </xf>
    <xf numFmtId="4" fontId="28" fillId="0" borderId="20" xfId="0" applyNumberFormat="1" applyFont="1" applyBorder="1" applyAlignment="1" applyProtection="1">
      <alignment horizontal="center" vertical="center"/>
    </xf>
    <xf numFmtId="0" fontId="30" fillId="0" borderId="0" xfId="0" applyFont="1" applyAlignment="1" applyProtection="1"/>
    <xf numFmtId="0" fontId="30" fillId="0" borderId="0" xfId="0" applyFont="1" applyAlignment="1" applyProtection="1">
      <alignment horizontal="left"/>
    </xf>
    <xf numFmtId="0" fontId="20" fillId="0" borderId="0" xfId="0" applyFont="1" applyAlignment="1" applyProtection="1"/>
    <xf numFmtId="0" fontId="30" fillId="0" borderId="67" xfId="0" applyFont="1" applyBorder="1" applyAlignment="1" applyProtection="1">
      <alignment horizontal="center" vertical="center" wrapText="1"/>
    </xf>
    <xf numFmtId="0" fontId="27" fillId="8" borderId="160" xfId="0" applyFont="1" applyFill="1" applyBorder="1" applyAlignment="1" applyProtection="1">
      <alignment horizontal="center" vertical="center" wrapText="1"/>
    </xf>
    <xf numFmtId="0" fontId="30" fillId="0" borderId="161" xfId="0" applyFont="1" applyBorder="1" applyAlignment="1" applyProtection="1">
      <alignment horizontal="center" vertical="center" wrapText="1"/>
    </xf>
    <xf numFmtId="0" fontId="30" fillId="0" borderId="156" xfId="0" applyFont="1" applyBorder="1" applyAlignment="1" applyProtection="1">
      <alignment horizontal="center" vertical="center" wrapText="1"/>
    </xf>
    <xf numFmtId="0" fontId="30" fillId="0" borderId="157" xfId="0" applyFont="1" applyBorder="1" applyAlignment="1" applyProtection="1">
      <alignment horizontal="center" vertical="center" wrapText="1"/>
    </xf>
    <xf numFmtId="0" fontId="27" fillId="10" borderId="21" xfId="0" applyFont="1" applyFill="1" applyBorder="1" applyAlignment="1">
      <alignment horizontal="left" vertical="center"/>
    </xf>
    <xf numFmtId="0" fontId="42" fillId="8" borderId="0" xfId="0" applyFont="1" applyFill="1">
      <alignment vertical="center"/>
    </xf>
    <xf numFmtId="0" fontId="27" fillId="8" borderId="0" xfId="0" applyFont="1" applyFill="1" applyBorder="1" applyAlignment="1">
      <alignment horizontal="center" vertical="center"/>
    </xf>
    <xf numFmtId="0" fontId="27" fillId="8" borderId="0" xfId="0" applyFont="1" applyFill="1" applyBorder="1" applyAlignment="1">
      <alignment horizontal="left" vertical="center" indent="1"/>
    </xf>
    <xf numFmtId="0" fontId="27" fillId="8" borderId="0" xfId="0" applyFont="1" applyFill="1" applyBorder="1" applyAlignment="1">
      <alignment vertical="center"/>
    </xf>
    <xf numFmtId="0" fontId="30" fillId="8" borderId="0" xfId="0" applyFont="1" applyFill="1" applyAlignment="1"/>
    <xf numFmtId="0" fontId="30" fillId="8" borderId="0" xfId="0" applyFont="1" applyFill="1">
      <alignment vertical="center"/>
    </xf>
    <xf numFmtId="0" fontId="30" fillId="8" borderId="0" xfId="0" applyFont="1" applyFill="1" applyAlignment="1">
      <alignment vertical="center" wrapText="1"/>
    </xf>
    <xf numFmtId="0" fontId="30" fillId="8" borderId="0" xfId="0" applyFont="1" applyFill="1" applyAlignment="1">
      <alignment horizontal="justify" vertical="center" wrapText="1"/>
    </xf>
    <xf numFmtId="0" fontId="32" fillId="0" borderId="0" xfId="106" applyFont="1" applyAlignment="1">
      <alignment vertical="center"/>
    </xf>
    <xf numFmtId="0" fontId="32" fillId="0" borderId="4" xfId="106" applyFont="1" applyBorder="1" applyAlignment="1">
      <alignment horizontal="center" vertical="center"/>
    </xf>
    <xf numFmtId="0" fontId="32" fillId="0" borderId="70" xfId="106" applyFont="1" applyBorder="1" applyAlignment="1">
      <alignment vertical="center"/>
    </xf>
    <xf numFmtId="0" fontId="32" fillId="0" borderId="72" xfId="106" applyFont="1" applyBorder="1" applyAlignment="1">
      <alignment vertical="center"/>
    </xf>
    <xf numFmtId="0" fontId="32" fillId="0" borderId="71" xfId="106" applyFont="1" applyBorder="1" applyAlignment="1">
      <alignment vertical="center"/>
    </xf>
    <xf numFmtId="0" fontId="32" fillId="0" borderId="0" xfId="106" applyFont="1" applyAlignment="1">
      <alignment horizontal="right" vertical="center"/>
    </xf>
    <xf numFmtId="0" fontId="32" fillId="0" borderId="11" xfId="106" applyFont="1" applyBorder="1" applyAlignment="1">
      <alignment horizontal="center" vertical="center"/>
    </xf>
    <xf numFmtId="0" fontId="32" fillId="0" borderId="1" xfId="106" applyFont="1" applyBorder="1" applyAlignment="1">
      <alignment vertical="center"/>
    </xf>
    <xf numFmtId="0" fontId="32" fillId="0" borderId="5" xfId="106" applyFont="1" applyBorder="1" applyAlignment="1">
      <alignment vertical="center"/>
    </xf>
    <xf numFmtId="0" fontId="32" fillId="0" borderId="6" xfId="106" applyFont="1" applyBorder="1" applyAlignment="1">
      <alignment vertical="center"/>
    </xf>
    <xf numFmtId="0" fontId="32" fillId="0" borderId="3" xfId="106" applyFont="1" applyBorder="1" applyAlignment="1">
      <alignment vertical="center"/>
    </xf>
    <xf numFmtId="0" fontId="32" fillId="0" borderId="8" xfId="106" applyFont="1" applyBorder="1" applyAlignment="1">
      <alignment vertical="center"/>
    </xf>
    <xf numFmtId="0" fontId="32" fillId="0" borderId="48" xfId="106" applyFont="1" applyBorder="1" applyAlignment="1">
      <alignment vertical="center"/>
    </xf>
    <xf numFmtId="0" fontId="32" fillId="0" borderId="20" xfId="106" applyFont="1" applyBorder="1" applyAlignment="1">
      <alignment horizontal="center" vertical="center"/>
    </xf>
    <xf numFmtId="0" fontId="32" fillId="0" borderId="2" xfId="106" applyFont="1" applyBorder="1" applyAlignment="1">
      <alignment vertical="center"/>
    </xf>
    <xf numFmtId="0" fontId="32" fillId="0" borderId="3" xfId="106" applyFont="1" applyBorder="1" applyAlignment="1">
      <alignment horizontal="center" vertical="center"/>
    </xf>
    <xf numFmtId="0" fontId="32" fillId="0" borderId="19" xfId="106" applyFont="1" applyBorder="1" applyAlignment="1">
      <alignment vertical="center"/>
    </xf>
    <xf numFmtId="0" fontId="32" fillId="0" borderId="17" xfId="106" applyFont="1" applyBorder="1" applyAlignment="1">
      <alignment vertical="center"/>
    </xf>
    <xf numFmtId="0" fontId="32" fillId="0" borderId="21" xfId="106" applyFont="1" applyBorder="1" applyAlignment="1">
      <alignment horizontal="center" vertical="center"/>
    </xf>
    <xf numFmtId="0" fontId="32" fillId="0" borderId="6" xfId="106" applyFont="1" applyBorder="1" applyAlignment="1">
      <alignment horizontal="center" vertical="center"/>
    </xf>
    <xf numFmtId="0" fontId="32" fillId="0" borderId="7" xfId="106" applyFont="1" applyBorder="1" applyAlignment="1">
      <alignment vertical="center"/>
    </xf>
    <xf numFmtId="0" fontId="32" fillId="0" borderId="0" xfId="106" applyFont="1" applyBorder="1" applyAlignment="1">
      <alignment vertical="center"/>
    </xf>
    <xf numFmtId="0" fontId="32" fillId="0" borderId="12" xfId="106" applyFont="1" applyBorder="1" applyAlignment="1">
      <alignment vertical="center"/>
    </xf>
    <xf numFmtId="0" fontId="32" fillId="0" borderId="0" xfId="106" applyFont="1" applyBorder="1" applyAlignment="1">
      <alignment horizontal="center" vertical="center"/>
    </xf>
    <xf numFmtId="0" fontId="32" fillId="0" borderId="13" xfId="106" applyFont="1" applyBorder="1" applyAlignment="1">
      <alignment vertical="center"/>
    </xf>
    <xf numFmtId="0" fontId="32" fillId="0" borderId="2" xfId="106" applyFont="1" applyBorder="1" applyAlignment="1">
      <alignment horizontal="center" vertical="center"/>
    </xf>
    <xf numFmtId="0" fontId="32" fillId="0" borderId="8" xfId="106" applyFont="1" applyBorder="1" applyAlignment="1">
      <alignment horizontal="center" vertical="center"/>
    </xf>
    <xf numFmtId="0" fontId="32" fillId="0" borderId="18" xfId="106" applyFont="1" applyBorder="1" applyAlignment="1">
      <alignment horizontal="center" vertical="center"/>
    </xf>
    <xf numFmtId="0" fontId="32" fillId="0" borderId="19" xfId="106" applyFont="1" applyBorder="1" applyAlignment="1">
      <alignment horizontal="center" vertical="center"/>
    </xf>
    <xf numFmtId="0" fontId="32" fillId="0" borderId="17" xfId="106" applyFont="1" applyBorder="1" applyAlignment="1">
      <alignment horizontal="center" vertical="center"/>
    </xf>
    <xf numFmtId="0" fontId="32" fillId="0" borderId="18" xfId="106" applyFont="1" applyBorder="1" applyAlignment="1">
      <alignment vertical="center"/>
    </xf>
    <xf numFmtId="0" fontId="32" fillId="0" borderId="12" xfId="106" applyFont="1" applyBorder="1" applyAlignment="1">
      <alignment horizontal="center" vertical="center"/>
    </xf>
    <xf numFmtId="0" fontId="32" fillId="0" borderId="13" xfId="106" applyFont="1" applyBorder="1" applyAlignment="1">
      <alignment horizontal="center" vertical="center"/>
    </xf>
    <xf numFmtId="0" fontId="32" fillId="0" borderId="67" xfId="106" applyFont="1" applyBorder="1" applyAlignment="1">
      <alignment vertical="center"/>
    </xf>
    <xf numFmtId="0" fontId="32" fillId="0" borderId="62" xfId="106" applyFont="1" applyBorder="1" applyAlignment="1">
      <alignment vertical="center"/>
    </xf>
    <xf numFmtId="0" fontId="32" fillId="0" borderId="68" xfId="106" applyFont="1" applyBorder="1" applyAlignment="1">
      <alignment vertical="center"/>
    </xf>
    <xf numFmtId="0" fontId="24" fillId="8" borderId="0" xfId="136" applyFont="1" applyFill="1" applyBorder="1" applyAlignment="1">
      <alignment horizontal="left" vertical="center"/>
    </xf>
    <xf numFmtId="0" fontId="32" fillId="8" borderId="0" xfId="136" applyFont="1" applyFill="1" applyBorder="1" applyAlignment="1">
      <alignment horizontal="left" vertical="center"/>
    </xf>
    <xf numFmtId="0" fontId="20" fillId="8" borderId="0" xfId="136" applyFont="1" applyFill="1" applyBorder="1" applyAlignment="1">
      <alignment horizontal="left" vertical="center"/>
    </xf>
    <xf numFmtId="0" fontId="36" fillId="14" borderId="77" xfId="136" applyFont="1" applyFill="1" applyBorder="1" applyAlignment="1">
      <alignment horizontal="center" vertical="center" shrinkToFit="1"/>
    </xf>
    <xf numFmtId="0" fontId="24" fillId="8" borderId="95" xfId="136" applyFont="1" applyFill="1" applyBorder="1" applyAlignment="1">
      <alignment horizontal="center" vertical="center" shrinkToFit="1"/>
    </xf>
    <xf numFmtId="0" fontId="24" fillId="8" borderId="76" xfId="136" applyFont="1" applyFill="1" applyBorder="1" applyAlignment="1">
      <alignment horizontal="center" vertical="center" shrinkToFit="1"/>
    </xf>
    <xf numFmtId="0" fontId="22" fillId="8" borderId="0" xfId="136" applyFont="1" applyFill="1" applyBorder="1" applyAlignment="1">
      <alignment horizontal="left" vertical="top"/>
    </xf>
    <xf numFmtId="0" fontId="36" fillId="14" borderId="80" xfId="136" applyFont="1" applyFill="1" applyBorder="1" applyAlignment="1">
      <alignment horizontal="center" vertical="center" shrinkToFit="1"/>
    </xf>
    <xf numFmtId="0" fontId="24" fillId="8" borderId="20" xfId="136" applyFont="1" applyFill="1" applyBorder="1" applyAlignment="1">
      <alignment horizontal="center" vertical="center" shrinkToFit="1"/>
    </xf>
    <xf numFmtId="0" fontId="24" fillId="8" borderId="82" xfId="136" applyFont="1" applyFill="1" applyBorder="1" applyAlignment="1">
      <alignment horizontal="center" vertical="center" shrinkToFit="1"/>
    </xf>
    <xf numFmtId="0" fontId="36" fillId="14" borderId="80" xfId="136" applyFont="1" applyFill="1" applyBorder="1" applyAlignment="1">
      <alignment horizontal="center" vertical="center"/>
    </xf>
    <xf numFmtId="0" fontId="43" fillId="8" borderId="4" xfId="136" applyFont="1" applyFill="1" applyBorder="1" applyAlignment="1">
      <alignment horizontal="left" vertical="top" wrapText="1"/>
    </xf>
    <xf numFmtId="0" fontId="24" fillId="8" borderId="4" xfId="136" applyFont="1" applyFill="1" applyBorder="1" applyAlignment="1">
      <alignment horizontal="left" vertical="top" wrapText="1"/>
    </xf>
    <xf numFmtId="0" fontId="24" fillId="8" borderId="83" xfId="136" applyFont="1" applyFill="1" applyBorder="1" applyAlignment="1">
      <alignment horizontal="left" vertical="top" wrapText="1"/>
    </xf>
    <xf numFmtId="0" fontId="44" fillId="8" borderId="0" xfId="136" applyFont="1" applyFill="1" applyBorder="1" applyAlignment="1">
      <alignment horizontal="left" vertical="top" wrapText="1"/>
    </xf>
    <xf numFmtId="0" fontId="43" fillId="8" borderId="11" xfId="136" applyFont="1" applyFill="1" applyBorder="1" applyAlignment="1">
      <alignment horizontal="left" vertical="top" wrapText="1"/>
    </xf>
    <xf numFmtId="0" fontId="24" fillId="8" borderId="11" xfId="136" applyFont="1" applyFill="1" applyBorder="1" applyAlignment="1">
      <alignment horizontal="left" vertical="top" wrapText="1"/>
    </xf>
    <xf numFmtId="0" fontId="24" fillId="8" borderId="100" xfId="136" applyFont="1" applyFill="1" applyBorder="1" applyAlignment="1">
      <alignment horizontal="left" vertical="top" wrapText="1"/>
    </xf>
    <xf numFmtId="0" fontId="43" fillId="8" borderId="20" xfId="136" applyFont="1" applyFill="1" applyBorder="1" applyAlignment="1">
      <alignment horizontal="left" vertical="top" wrapText="1"/>
    </xf>
    <xf numFmtId="0" fontId="24" fillId="8" borderId="20" xfId="136" applyFont="1" applyFill="1" applyBorder="1" applyAlignment="1">
      <alignment horizontal="left" vertical="top" wrapText="1"/>
    </xf>
    <xf numFmtId="0" fontId="24" fillId="8" borderId="82" xfId="136" applyFont="1" applyFill="1" applyBorder="1" applyAlignment="1">
      <alignment horizontal="left" vertical="top" wrapText="1"/>
    </xf>
    <xf numFmtId="0" fontId="24" fillId="8" borderId="0" xfId="136" applyFont="1" applyFill="1" applyBorder="1" applyAlignment="1">
      <alignment horizontal="right" vertical="center"/>
    </xf>
    <xf numFmtId="0" fontId="24" fillId="8" borderId="0" xfId="136" applyFont="1" applyFill="1" applyBorder="1" applyAlignment="1">
      <alignment horizontal="center" vertical="center"/>
    </xf>
    <xf numFmtId="0" fontId="36" fillId="14" borderId="87" xfId="136" applyFont="1" applyFill="1" applyBorder="1" applyAlignment="1">
      <alignment horizontal="center" vertical="center"/>
    </xf>
    <xf numFmtId="0" fontId="24" fillId="8" borderId="64" xfId="136" applyFont="1" applyFill="1" applyBorder="1" applyAlignment="1">
      <alignment horizontal="left" vertical="top" wrapText="1"/>
    </xf>
    <xf numFmtId="0" fontId="24" fillId="8" borderId="86" xfId="136" applyFont="1" applyFill="1" applyBorder="1" applyAlignment="1">
      <alignment horizontal="left" vertical="top" wrapText="1"/>
    </xf>
    <xf numFmtId="0" fontId="36" fillId="8" borderId="0" xfId="103" applyFont="1" applyFill="1" applyBorder="1" applyAlignment="1">
      <alignment horizontal="left" vertical="top"/>
    </xf>
    <xf numFmtId="0" fontId="20" fillId="8" borderId="0" xfId="103" applyFont="1" applyFill="1" applyBorder="1" applyAlignment="1">
      <alignment horizontal="center" vertical="center"/>
    </xf>
    <xf numFmtId="0" fontId="32" fillId="8" borderId="162" xfId="103" applyFont="1" applyFill="1" applyBorder="1" applyAlignment="1">
      <alignment horizontal="left" vertical="center" wrapText="1"/>
    </xf>
    <xf numFmtId="0" fontId="32" fillId="8" borderId="163" xfId="103" applyFont="1" applyFill="1" applyBorder="1" applyAlignment="1">
      <alignment horizontal="left" vertical="center" wrapText="1"/>
    </xf>
    <xf numFmtId="0" fontId="32" fillId="8" borderId="0" xfId="103" applyFont="1" applyFill="1" applyBorder="1" applyAlignment="1">
      <alignment horizontal="left" vertical="center" wrapText="1"/>
    </xf>
    <xf numFmtId="0" fontId="32" fillId="8" borderId="77" xfId="103" applyFont="1" applyFill="1" applyBorder="1" applyAlignment="1">
      <alignment horizontal="center" vertical="center" wrapText="1"/>
    </xf>
    <xf numFmtId="0" fontId="32" fillId="8" borderId="75" xfId="103" applyFont="1" applyFill="1" applyBorder="1" applyAlignment="1">
      <alignment horizontal="left" vertical="center" wrapText="1"/>
    </xf>
    <xf numFmtId="0" fontId="32" fillId="8" borderId="72" xfId="103" applyFont="1" applyFill="1" applyBorder="1" applyAlignment="1">
      <alignment horizontal="left" vertical="top" wrapText="1"/>
    </xf>
    <xf numFmtId="0" fontId="32" fillId="8" borderId="72" xfId="103" applyFont="1" applyFill="1" applyBorder="1" applyAlignment="1">
      <alignment horizontal="left" vertical="center" wrapText="1"/>
    </xf>
    <xf numFmtId="0" fontId="32" fillId="8" borderId="72" xfId="103" applyFont="1" applyFill="1" applyBorder="1" applyAlignment="1">
      <alignment horizontal="center" vertical="top" wrapText="1"/>
    </xf>
    <xf numFmtId="0" fontId="32" fillId="8" borderId="71" xfId="103" applyFont="1" applyFill="1" applyBorder="1" applyAlignment="1">
      <alignment horizontal="center" vertical="top" wrapText="1"/>
    </xf>
    <xf numFmtId="0" fontId="32" fillId="8" borderId="0" xfId="103" applyFont="1" applyFill="1" applyBorder="1" applyAlignment="1">
      <alignment horizontal="left" vertical="top" wrapText="1"/>
    </xf>
    <xf numFmtId="0" fontId="36" fillId="8" borderId="164" xfId="103" applyFont="1" applyFill="1" applyBorder="1" applyAlignment="1">
      <alignment horizontal="left" vertical="center" wrapText="1"/>
    </xf>
    <xf numFmtId="0" fontId="36" fillId="8" borderId="165" xfId="103" applyFont="1" applyFill="1" applyBorder="1" applyAlignment="1">
      <alignment horizontal="left" vertical="center" wrapText="1"/>
    </xf>
    <xf numFmtId="0" fontId="36" fillId="8" borderId="0" xfId="103" applyFont="1" applyFill="1" applyBorder="1" applyAlignment="1">
      <alignment horizontal="left" vertical="center" wrapText="1"/>
    </xf>
    <xf numFmtId="0" fontId="32" fillId="8" borderId="87" xfId="103" applyFont="1" applyFill="1" applyBorder="1" applyAlignment="1">
      <alignment horizontal="center" vertical="center" wrapText="1"/>
    </xf>
    <xf numFmtId="0" fontId="32" fillId="8" borderId="61" xfId="103" applyFont="1" applyFill="1" applyBorder="1" applyAlignment="1">
      <alignment horizontal="left" vertical="center" wrapText="1"/>
    </xf>
    <xf numFmtId="0" fontId="32" fillId="8" borderId="62" xfId="103" applyFont="1" applyFill="1" applyBorder="1" applyAlignment="1">
      <alignment horizontal="left" vertical="top" wrapText="1"/>
    </xf>
    <xf numFmtId="0" fontId="32" fillId="8" borderId="62" xfId="103" applyFont="1" applyFill="1" applyBorder="1" applyAlignment="1">
      <alignment horizontal="left" vertical="center" wrapText="1"/>
    </xf>
    <xf numFmtId="0" fontId="32" fillId="8" borderId="62" xfId="103" applyFont="1" applyFill="1" applyBorder="1" applyAlignment="1">
      <alignment horizontal="center" vertical="top" wrapText="1"/>
    </xf>
    <xf numFmtId="0" fontId="32" fillId="8" borderId="68" xfId="103" applyFont="1" applyFill="1" applyBorder="1" applyAlignment="1">
      <alignment horizontal="center" vertical="top" wrapText="1"/>
    </xf>
    <xf numFmtId="0" fontId="44" fillId="8" borderId="0" xfId="137" applyFont="1" applyFill="1" applyAlignment="1">
      <alignment horizontal="left" vertical="top"/>
    </xf>
    <xf numFmtId="0" fontId="44" fillId="8" borderId="0" xfId="137" applyFont="1" applyFill="1" applyBorder="1" applyAlignment="1">
      <alignment horizontal="left" vertical="top"/>
    </xf>
    <xf numFmtId="0" fontId="44" fillId="8" borderId="0" xfId="137" applyFont="1" applyFill="1" applyBorder="1" applyAlignment="1">
      <alignment horizontal="left"/>
    </xf>
    <xf numFmtId="0" fontId="24" fillId="8" borderId="0" xfId="137" applyFont="1" applyFill="1" applyBorder="1" applyAlignment="1">
      <alignment horizontal="left" vertical="top"/>
    </xf>
    <xf numFmtId="0" fontId="45" fillId="8" borderId="0" xfId="137" applyFont="1" applyFill="1" applyBorder="1" applyAlignment="1">
      <alignment horizontal="center" vertical="center"/>
    </xf>
    <xf numFmtId="0" fontId="22" fillId="8" borderId="0" xfId="137" applyFont="1" applyFill="1" applyBorder="1" applyAlignment="1">
      <alignment vertical="center"/>
    </xf>
    <xf numFmtId="0" fontId="22" fillId="8" borderId="0" xfId="137" applyFont="1" applyFill="1" applyBorder="1" applyAlignment="1">
      <alignment horizontal="right" vertical="center"/>
    </xf>
    <xf numFmtId="0" fontId="22" fillId="8" borderId="0" xfId="137" applyFont="1" applyFill="1" applyBorder="1" applyAlignment="1">
      <alignment horizontal="left" vertical="center"/>
    </xf>
    <xf numFmtId="0" fontId="20" fillId="8" borderId="0" xfId="137" applyFont="1" applyFill="1" applyBorder="1" applyAlignment="1">
      <alignment horizontal="right"/>
    </xf>
    <xf numFmtId="0" fontId="20" fillId="8" borderId="0" xfId="137" applyFont="1" applyFill="1" applyBorder="1" applyAlignment="1">
      <alignment horizontal="right" vertical="top"/>
    </xf>
    <xf numFmtId="0" fontId="22" fillId="8" borderId="0" xfId="137" applyFont="1" applyFill="1" applyBorder="1" applyAlignment="1">
      <alignment horizontal="center" vertical="top"/>
    </xf>
    <xf numFmtId="0" fontId="14" fillId="8" borderId="0" xfId="137" applyFont="1" applyFill="1" applyBorder="1" applyAlignment="1">
      <alignment horizontal="left" vertical="top" wrapText="1"/>
    </xf>
    <xf numFmtId="0" fontId="44" fillId="8" borderId="0" xfId="137" applyFont="1" applyFill="1" applyBorder="1" applyAlignment="1">
      <alignment horizontal="center" vertical="top"/>
    </xf>
    <xf numFmtId="0" fontId="44" fillId="8" borderId="2" xfId="137" applyFont="1" applyFill="1" applyBorder="1" applyAlignment="1">
      <alignment horizontal="center" vertical="top"/>
    </xf>
    <xf numFmtId="0" fontId="24" fillId="8" borderId="3" xfId="137" applyFont="1" applyFill="1" applyBorder="1" applyAlignment="1">
      <alignment horizontal="left" vertical="top" wrapText="1"/>
    </xf>
    <xf numFmtId="0" fontId="24" fillId="8" borderId="3" xfId="137" applyFont="1" applyFill="1" applyBorder="1" applyAlignment="1">
      <alignment horizontal="left" vertical="top"/>
    </xf>
    <xf numFmtId="0" fontId="24" fillId="8" borderId="8" xfId="137" applyFont="1" applyFill="1" applyBorder="1" applyAlignment="1">
      <alignment horizontal="left" vertical="top"/>
    </xf>
    <xf numFmtId="0" fontId="44" fillId="8" borderId="12" xfId="137" applyFont="1" applyFill="1" applyBorder="1" applyAlignment="1">
      <alignment horizontal="center" vertical="top"/>
    </xf>
    <xf numFmtId="0" fontId="24" fillId="8" borderId="0" xfId="137" applyFont="1" applyFill="1" applyBorder="1" applyAlignment="1">
      <alignment horizontal="left" vertical="top" wrapText="1"/>
    </xf>
    <xf numFmtId="0" fontId="24" fillId="8" borderId="13" xfId="137" applyFont="1" applyFill="1" applyBorder="1" applyAlignment="1">
      <alignment horizontal="left" vertical="top" wrapText="1"/>
    </xf>
    <xf numFmtId="0" fontId="24" fillId="8" borderId="0" xfId="137" applyFont="1" applyFill="1" applyBorder="1" applyAlignment="1"/>
    <xf numFmtId="0" fontId="44" fillId="8" borderId="13" xfId="137" applyFont="1" applyFill="1" applyBorder="1" applyAlignment="1">
      <alignment horizontal="left" vertical="center"/>
    </xf>
    <xf numFmtId="0" fontId="24" fillId="8" borderId="12" xfId="137" applyFont="1" applyFill="1" applyBorder="1" applyAlignment="1">
      <alignment horizontal="left"/>
    </xf>
    <xf numFmtId="0" fontId="44" fillId="8" borderId="13" xfId="137" applyFont="1" applyFill="1" applyBorder="1" applyAlignment="1">
      <alignment horizontal="left"/>
    </xf>
    <xf numFmtId="0" fontId="22" fillId="8" borderId="0" xfId="137" applyFont="1" applyFill="1" applyBorder="1" applyAlignment="1">
      <alignment horizontal="center" vertical="center"/>
    </xf>
    <xf numFmtId="0" fontId="24" fillId="8" borderId="12" xfId="137" applyFont="1" applyFill="1" applyBorder="1" applyAlignment="1">
      <alignment vertical="center"/>
    </xf>
    <xf numFmtId="0" fontId="44" fillId="8" borderId="18" xfId="137" applyFont="1" applyFill="1" applyBorder="1" applyAlignment="1">
      <alignment horizontal="center" vertical="top"/>
    </xf>
    <xf numFmtId="0" fontId="24" fillId="8" borderId="19" xfId="137" applyFont="1" applyFill="1" applyBorder="1" applyAlignment="1">
      <alignment horizontal="left" vertical="top"/>
    </xf>
    <xf numFmtId="0" fontId="24" fillId="8" borderId="19" xfId="137" applyFont="1" applyFill="1" applyBorder="1" applyAlignment="1">
      <alignment horizontal="left" vertical="top" wrapText="1"/>
    </xf>
    <xf numFmtId="0" fontId="24" fillId="8" borderId="17" xfId="137" applyFont="1" applyFill="1" applyBorder="1" applyAlignment="1">
      <alignment horizontal="left" vertical="top" wrapText="1"/>
    </xf>
    <xf numFmtId="0" fontId="9" fillId="8" borderId="0" xfId="0" applyFont="1" applyFill="1">
      <alignment vertical="center"/>
    </xf>
    <xf numFmtId="0" fontId="9" fillId="8" borderId="21" xfId="0" applyFont="1" applyFill="1" applyBorder="1" applyAlignment="1">
      <alignment horizontal="center" vertical="center"/>
    </xf>
    <xf numFmtId="0" fontId="9" fillId="8" borderId="107" xfId="0" applyFont="1" applyFill="1" applyBorder="1" applyAlignment="1">
      <alignment horizontal="center" vertical="center" shrinkToFit="1"/>
    </xf>
    <xf numFmtId="0" fontId="9" fillId="8" borderId="92" xfId="0" applyFont="1" applyFill="1" applyBorder="1" applyAlignment="1">
      <alignment horizontal="center" vertical="center"/>
    </xf>
    <xf numFmtId="0" fontId="9" fillId="8" borderId="93" xfId="0" applyFont="1" applyFill="1" applyBorder="1" applyAlignment="1">
      <alignment horizontal="center" vertical="center"/>
    </xf>
    <xf numFmtId="0" fontId="9" fillId="8" borderId="21" xfId="0" applyFont="1" applyFill="1" applyBorder="1" applyAlignment="1">
      <alignment vertical="center" shrinkToFit="1"/>
    </xf>
    <xf numFmtId="0" fontId="9" fillId="8" borderId="21" xfId="0" applyFont="1" applyFill="1" applyBorder="1">
      <alignment vertical="center"/>
    </xf>
    <xf numFmtId="0" fontId="28" fillId="8" borderId="166" xfId="0" applyFont="1" applyFill="1" applyBorder="1" applyAlignment="1">
      <alignment horizontal="center" vertical="center"/>
    </xf>
    <xf numFmtId="0" fontId="28" fillId="8" borderId="77" xfId="0" applyFont="1" applyFill="1" applyBorder="1">
      <alignment vertical="center"/>
    </xf>
    <xf numFmtId="0" fontId="28" fillId="8" borderId="74" xfId="0" applyFont="1" applyFill="1" applyBorder="1">
      <alignment vertical="center"/>
    </xf>
    <xf numFmtId="0" fontId="28" fillId="8" borderId="78" xfId="0" applyFont="1" applyFill="1" applyBorder="1">
      <alignment vertical="center"/>
    </xf>
    <xf numFmtId="0" fontId="28" fillId="8" borderId="167" xfId="0" applyFont="1" applyFill="1" applyBorder="1" applyAlignment="1">
      <alignment horizontal="center" vertical="center"/>
    </xf>
    <xf numFmtId="0" fontId="28" fillId="8" borderId="47" xfId="0" applyFont="1" applyFill="1" applyBorder="1" applyAlignment="1">
      <alignment vertical="center" shrinkToFit="1"/>
    </xf>
    <xf numFmtId="0" fontId="28" fillId="8" borderId="8" xfId="0" applyFont="1" applyFill="1" applyBorder="1" applyAlignment="1">
      <alignment vertical="center" shrinkToFit="1"/>
    </xf>
    <xf numFmtId="0" fontId="28" fillId="8" borderId="4" xfId="0" applyFont="1" applyFill="1" applyBorder="1" applyAlignment="1">
      <alignment vertical="center" shrinkToFit="1"/>
    </xf>
    <xf numFmtId="0" fontId="28" fillId="8" borderId="21" xfId="0" applyFont="1" applyFill="1" applyBorder="1" applyAlignment="1">
      <alignment vertical="center" shrinkToFit="1"/>
    </xf>
    <xf numFmtId="0" fontId="9" fillId="8" borderId="81" xfId="0" applyFont="1" applyFill="1" applyBorder="1" applyAlignment="1">
      <alignment vertical="center" shrinkToFit="1"/>
    </xf>
    <xf numFmtId="0" fontId="28" fillId="8" borderId="168" xfId="0" applyFont="1" applyFill="1" applyBorder="1" applyAlignment="1">
      <alignment horizontal="center" vertical="center"/>
    </xf>
    <xf numFmtId="0" fontId="28" fillId="8" borderId="80" xfId="0" applyFont="1" applyFill="1" applyBorder="1" applyAlignment="1">
      <alignment vertical="center" shrinkToFit="1"/>
    </xf>
    <xf numFmtId="0" fontId="28" fillId="8" borderId="7" xfId="0" applyFont="1" applyFill="1" applyBorder="1" applyAlignment="1">
      <alignment vertical="center" shrinkToFit="1"/>
    </xf>
    <xf numFmtId="0" fontId="28" fillId="8" borderId="81" xfId="0" applyFont="1" applyFill="1" applyBorder="1" applyAlignment="1">
      <alignment vertical="center" shrinkToFit="1"/>
    </xf>
    <xf numFmtId="0" fontId="28" fillId="8" borderId="80" xfId="0" applyFont="1" applyFill="1" applyBorder="1">
      <alignment vertical="center"/>
    </xf>
    <xf numFmtId="0" fontId="28" fillId="8" borderId="7" xfId="0" applyFont="1" applyFill="1" applyBorder="1">
      <alignment vertical="center"/>
    </xf>
    <xf numFmtId="0" fontId="28" fillId="8" borderId="21" xfId="0" applyFont="1" applyFill="1" applyBorder="1">
      <alignment vertical="center"/>
    </xf>
    <xf numFmtId="0" fontId="28" fillId="8" borderId="81" xfId="0" applyFont="1" applyFill="1" applyBorder="1">
      <alignment vertical="center"/>
    </xf>
    <xf numFmtId="0" fontId="9" fillId="8" borderId="168" xfId="0" applyFont="1" applyFill="1" applyBorder="1" applyAlignment="1">
      <alignment horizontal="center" vertical="center"/>
    </xf>
    <xf numFmtId="0" fontId="9" fillId="8" borderId="80" xfId="0" applyFont="1" applyFill="1" applyBorder="1">
      <alignment vertical="center"/>
    </xf>
    <xf numFmtId="0" fontId="9" fillId="8" borderId="81" xfId="0" applyFont="1" applyFill="1" applyBorder="1">
      <alignment vertical="center"/>
    </xf>
    <xf numFmtId="0" fontId="9" fillId="8" borderId="169" xfId="0" applyFont="1" applyFill="1" applyBorder="1" applyAlignment="1">
      <alignment horizontal="center" vertical="center"/>
    </xf>
    <xf numFmtId="0" fontId="9" fillId="8" borderId="87" xfId="0" applyFont="1" applyFill="1" applyBorder="1">
      <alignment vertical="center"/>
    </xf>
    <xf numFmtId="0" fontId="9" fillId="8" borderId="88" xfId="0" applyFont="1" applyFill="1" applyBorder="1">
      <alignment vertical="center"/>
    </xf>
    <xf numFmtId="0" fontId="9" fillId="8" borderId="96" xfId="0" applyFont="1" applyFill="1" applyBorder="1">
      <alignment vertical="center"/>
    </xf>
    <xf numFmtId="0" fontId="28" fillId="8" borderId="0" xfId="0" applyFont="1" applyFill="1" applyBorder="1">
      <alignment vertical="center"/>
    </xf>
    <xf numFmtId="0" fontId="28" fillId="8" borderId="21" xfId="0" applyFont="1" applyFill="1" applyBorder="1" applyAlignment="1">
      <alignment horizontal="center" vertical="center"/>
    </xf>
    <xf numFmtId="0" fontId="9" fillId="8" borderId="91" xfId="0" applyFont="1" applyFill="1" applyBorder="1" applyAlignment="1">
      <alignment horizontal="center" vertical="center"/>
    </xf>
    <xf numFmtId="0" fontId="9" fillId="8" borderId="166" xfId="0" applyFont="1" applyFill="1" applyBorder="1" applyAlignment="1">
      <alignment horizontal="center" vertical="center"/>
    </xf>
    <xf numFmtId="0" fontId="9" fillId="8" borderId="77" xfId="0" applyFont="1" applyFill="1" applyBorder="1">
      <alignment vertical="center"/>
    </xf>
    <xf numFmtId="0" fontId="9" fillId="8" borderId="74" xfId="0" applyFont="1" applyFill="1" applyBorder="1">
      <alignment vertical="center"/>
    </xf>
    <xf numFmtId="0" fontId="9" fillId="8" borderId="78" xfId="0" applyFont="1" applyFill="1" applyBorder="1">
      <alignment vertical="center"/>
    </xf>
    <xf numFmtId="0" fontId="9" fillId="8" borderId="0" xfId="0" applyFont="1" applyFill="1" applyBorder="1">
      <alignment vertical="center"/>
    </xf>
    <xf numFmtId="0" fontId="9" fillId="8" borderId="80" xfId="0" applyFont="1" applyFill="1" applyBorder="1" applyAlignment="1">
      <alignment vertical="center" shrinkToFit="1"/>
    </xf>
    <xf numFmtId="0" fontId="9" fillId="8" borderId="167" xfId="0" applyFont="1" applyFill="1" applyBorder="1" applyAlignment="1">
      <alignment horizontal="center" vertical="center"/>
    </xf>
    <xf numFmtId="0" fontId="9" fillId="8" borderId="47" xfId="0" applyFont="1" applyFill="1" applyBorder="1" applyAlignment="1">
      <alignment vertical="center" shrinkToFit="1"/>
    </xf>
    <xf numFmtId="0" fontId="9" fillId="8" borderId="4" xfId="0" applyFont="1" applyFill="1" applyBorder="1" applyAlignment="1">
      <alignment vertical="center" shrinkToFit="1"/>
    </xf>
  </cellXfs>
  <cellStyles count="139">
    <cellStyle name="ハイパーリンク" xfId="1"/>
    <cellStyle name="ハイパーリンク_チェックリスト(介護予防支援事業所)" xfId="2"/>
    <cellStyle name="ハイパーリンク_チェックリスト(地域密着型介護老人福祉施設)" xfId="3"/>
    <cellStyle name="ハイパーリンク_チェックリスト(地域密着型特定施設入所者生活介護)" xfId="4"/>
    <cellStyle name="ハイパーリンク_チェックリスト(地域密着型通所介護)" xfId="5"/>
    <cellStyle name="ハイパーリンク_チェックリスト(夜間対応型訪問介護)" xfId="6"/>
    <cellStyle name="ハイパーリンク_チェックリスト(小規模多機能型)" xfId="7"/>
    <cellStyle name="ハイパーリンク_チェックリスト(居宅介護支援事業所)" xfId="8"/>
    <cellStyle name="ハイパーリンク_チェックリスト(複合型サービス)" xfId="9"/>
    <cellStyle name="ハイパーリンク_チェックリスト(認知症対応型生活介護)" xfId="10"/>
    <cellStyle name="ハイパーリンク_チェックリスト(認知症対応型通所介護《共用型》)" xfId="11"/>
    <cellStyle name="ハイパーリンク_チェックリスト(認知症対応型通所介護《単独型・併用型》)" xfId="12"/>
    <cellStyle name="標準" xfId="0" builtinId="0"/>
    <cellStyle name="標準 2" xfId="13"/>
    <cellStyle name="標準 2 3" xfId="14"/>
    <cellStyle name="標準 2 3_付表第三号（一）" xfId="15"/>
    <cellStyle name="標準 2 3_付表第三号（二）" xfId="16"/>
    <cellStyle name="標準 2 3_付表第二号（七）　(介護予防)認知症対応型共同生活介護事業所" xfId="17"/>
    <cellStyle name="標準 2 3_付表第二号（三）  地域密着型通所介護（療養通所介護）事業所" xfId="18"/>
    <cellStyle name="標準 2 3_付表第二号（九）  地域密着型介護老人福祉施設入所者生活介護" xfId="19"/>
    <cellStyle name="標準 2 3_付表第二号（二）  夜間対応型訪問介護事業所" xfId="20"/>
    <cellStyle name="標準 2 3_付表第二号（五）  (介護予防)認知症対応型通所介護事業所　共用" xfId="21"/>
    <cellStyle name="標準 2 3_付表第二号（八）  地域密着型特定施設入居者生活介護事業所" xfId="22"/>
    <cellStyle name="標準 2 3_付表第二号（六）　(介護予防)小規模多機能型居宅介護事業所" xfId="23"/>
    <cellStyle name="標準 2 3_付表第二号（十一）  居宅介護支援" xfId="24"/>
    <cellStyle name="標準 2 3_付表第二号（十二）  介護予防支援" xfId="25"/>
    <cellStyle name="標準 2 3_付表第二号（十）   複合型サービス事業所" xfId="26"/>
    <cellStyle name="標準 2 3_付表第二号（四） (介護予防)認知症対応型通所介護事業所　単・併" xfId="27"/>
    <cellStyle name="標準 2_チェックリスト(介護予防支援事業所)" xfId="28"/>
    <cellStyle name="標準 2_チェックリスト(地域密着型介護老人福祉施設)" xfId="29"/>
    <cellStyle name="標準 2_チェックリスト(地域密着型特定施設入所者生活介護)" xfId="30"/>
    <cellStyle name="標準 2_チェックリスト(地域密着型通所介護)" xfId="31"/>
    <cellStyle name="標準 2_チェックリスト(夜間対応型訪問介護)" xfId="32"/>
    <cellStyle name="標準 2_チェックリスト(小規模多機能型)" xfId="33"/>
    <cellStyle name="標準 2_チェックリスト(居宅介護支援事業所)" xfId="34"/>
    <cellStyle name="標準 2_チェックリスト(複合型サービス)" xfId="35"/>
    <cellStyle name="標準 2_チェックリスト(認知症対応型生活介護)" xfId="36"/>
    <cellStyle name="標準 2_チェックリスト(認知症対応型通所介護《共用型》)" xfId="37"/>
    <cellStyle name="標準 2_チェックリスト(認知症対応型通所介護《単独型・併用型》)" xfId="38"/>
    <cellStyle name="標準_kyotaku_shinnsei" xfId="39"/>
    <cellStyle name="標準_kyotaku_shinnsei_付表第三号（一）" xfId="40"/>
    <cellStyle name="標準_kyotaku_shinnsei_付表第三号（二）" xfId="41"/>
    <cellStyle name="標準_kyotaku_shinnsei_再開届出書(別紙様式第三号《二》)" xfId="42"/>
    <cellStyle name="標準_kyotaku_shinnsei_再開届出書(別紙様式第二号《五》)" xfId="43"/>
    <cellStyle name="標準_kyotaku_shinnsei_変更届出書(別紙様式第三号《一》)" xfId="44"/>
    <cellStyle name="標準_kyotaku_shinnsei_変更届出書(別紙様式第二号《四》)" xfId="45"/>
    <cellStyle name="標準_kyotaku_shinnsei_廃止・休止届出書(別紙様式第三号《三》)" xfId="46"/>
    <cellStyle name="標準_kyotaku_shinnsei_廃止・休止届出書(別紙様式第二号《三》)" xfId="47"/>
    <cellStyle name="標準_kyotaku_shinnsei_指定更新申請書(別紙様式第三号《五》)" xfId="48"/>
    <cellStyle name="標準_kyotaku_shinnsei_指定更新申請書(別紙様式第二号《二》)" xfId="49"/>
    <cellStyle name="標準_kyotaku_shinnsei_指定申請書(別紙様式第三号《四》)" xfId="50"/>
    <cellStyle name="標準_kyotaku_shinnsei_指定辞退届出書(別紙様式第二号《六》)" xfId="51"/>
    <cellStyle name="標準_チェックリスト(介護予防支援事業所)" xfId="52"/>
    <cellStyle name="標準_チェックリスト(地域密着型介護老人福祉施設)" xfId="53"/>
    <cellStyle name="標準_チェックリスト(地域密着型特定施設入所者生活介護)" xfId="54"/>
    <cellStyle name="標準_チェックリスト(地域密着型通所介護)" xfId="55"/>
    <cellStyle name="標準_チェックリスト(夜間対応型訪問介護)" xfId="56"/>
    <cellStyle name="標準_チェックリスト(定期巡回・随時対応型訪問介護)" xfId="57"/>
    <cellStyle name="標準_チェックリスト(小規模多機能型)" xfId="58"/>
    <cellStyle name="標準_チェックリスト(居宅介護支援事業所)" xfId="59"/>
    <cellStyle name="標準_チェックリスト(複合型サービス)" xfId="60"/>
    <cellStyle name="標準_チェックリスト(認知症対応型生活介護)" xfId="61"/>
    <cellStyle name="標準_チェックリスト(認知症対応型通所介護《共用型》)" xfId="62"/>
    <cellStyle name="標準_チェックリスト(認知症対応型通所介護《単独型・併用型》)" xfId="63"/>
    <cellStyle name="標準_付表　訪問介護　修正版_第一号様式 2" xfId="64"/>
    <cellStyle name="標準_付表　訪問介護　修正版_第一号様式 2_付表第三号（一）" xfId="65"/>
    <cellStyle name="標準_付表　訪問介護　修正版_第一号様式 2_付表第三号（二）" xfId="66"/>
    <cellStyle name="標準_付表　訪問介護　修正版_第一号様式 2_付表第二号（七）　(介護予防)認知症対応型共同生活介護事業所" xfId="67"/>
    <cellStyle name="標準_付表　訪問介護　修正版_第一号様式 2_付表第二号（三）  地域密着型通所介護（療養通所介護）事業所" xfId="68"/>
    <cellStyle name="標準_付表　訪問介護　修正版_第一号様式 2_付表第二号（二）  夜間対応型訪問介護事業所" xfId="69"/>
    <cellStyle name="標準_付表　訪問介護　修正版_第一号様式 2_付表第二号（五）  (介護予防)認知症対応型通所介護事業所　共用" xfId="70"/>
    <cellStyle name="標準_付表　訪問介護　修正版_第一号様式 2_付表第二号（八）  地域密着型特定施設入居者生活介護事業所" xfId="71"/>
    <cellStyle name="標準_付表　訪問介護　修正版_第一号様式 2_付表第二号（六）　(介護予防)小規模多機能型居宅介護事業所" xfId="72"/>
    <cellStyle name="標準_付表　訪問介護　修正版_第一号様式 2_付表第二号（十一）  居宅介護支援" xfId="73"/>
    <cellStyle name="標準_付表　訪問介護　修正版_第一号様式 2_付表第二号（十二）  介護予防支援" xfId="74"/>
    <cellStyle name="標準_付表　訪問介護　修正版_第一号様式 2_付表第二号（十）   複合型サービス事業所" xfId="75"/>
    <cellStyle name="標準_付表　訪問介護　修正版_第一号様式 2_付表第二号（四） (介護予防)認知症対応型通所介護事業所　単・併" xfId="76"/>
    <cellStyle name="標準_付表　訪問介護　修正版_第一号様式 2_再開届出書(別紙様式第三号《二》)" xfId="77"/>
    <cellStyle name="標準_付表　訪問介護　修正版_第一号様式 2_再開届出書(別紙様式第二号《五》)" xfId="78"/>
    <cellStyle name="標準_付表　訪問介護　修正版_第一号様式 2_変更届出書(別紙様式第三号《一》)" xfId="79"/>
    <cellStyle name="標準_付表　訪問介護　修正版_第一号様式 2_変更届出書(別紙様式第二号《四》)" xfId="80"/>
    <cellStyle name="標準_付表　訪問介護　修正版_第一号様式 2_廃止・休止届出書(別紙様式第三号《三》)" xfId="81"/>
    <cellStyle name="標準_付表　訪問介護　修正版_第一号様式 2_廃止・休止届出書(別紙様式第二号《三》)" xfId="82"/>
    <cellStyle name="標準_付表　訪問介護　修正版_第一号様式 2_指定更新申請書(別紙様式第三号《五》)" xfId="83"/>
    <cellStyle name="標準_付表　訪問介護　修正版_第一号様式 2_指定更新申請書(別紙様式第二号《二》)" xfId="84"/>
    <cellStyle name="標準_付表　訪問介護　修正版_第一号様式 2_指定申請書(別紙様式第三号《四》)" xfId="85"/>
    <cellStyle name="標準_付表　訪問介護　修正版_第一号様式 2_指定辞退届出書(別紙様式第二号《六》)" xfId="86"/>
    <cellStyle name="標準_付表第三号（一）" xfId="87"/>
    <cellStyle name="標準_付表第三号（二）" xfId="88"/>
    <cellStyle name="標準_付表第二号（一）   定期巡回・随時対応型訪問介護看護事業所" xfId="89"/>
    <cellStyle name="標準_付表第二号（七）　(介護予防)認知症対応型共同生活介護事業所" xfId="90"/>
    <cellStyle name="標準_付表第二号（三）  地域密着型通所介護（療養通所介護）事業所" xfId="91"/>
    <cellStyle name="標準_付表第二号（九）  地域密着型介護老人福祉施設入所者生活介護" xfId="92"/>
    <cellStyle name="標準_付表第二号（二）  夜間対応型訪問介護事業所" xfId="93"/>
    <cellStyle name="標準_付表第二号（五）  (介護予防)認知症対応型通所介護事業所　共用" xfId="94"/>
    <cellStyle name="標準_付表第二号（八）  地域密着型特定施設入居者生活介護事業所" xfId="95"/>
    <cellStyle name="標準_付表第二号（六）　(介護予防)小規模多機能型居宅介護事業所" xfId="96"/>
    <cellStyle name="標準_付表第二号（十一）  居宅介護支援" xfId="97"/>
    <cellStyle name="標準_付表第二号（十二）  介護予防支援" xfId="98"/>
    <cellStyle name="標準_付表第二号（十）   複合型サービス事業所" xfId="99"/>
    <cellStyle name="標準_付表第二号（四） (介護予防)認知症対応型通所介護事業所　単・併" xfId="100"/>
    <cellStyle name="標準_再開届出書(別紙様式第三号《二》)" xfId="101"/>
    <cellStyle name="標準_再開届出書(別紙様式第二号《五》)" xfId="102"/>
    <cellStyle name="標準_利用者からの苦情を処理するために講ずる措置の概要(標準様式4)" xfId="103"/>
    <cellStyle name="標準_変更届出書(別紙様式第三号《一》)" xfId="104"/>
    <cellStyle name="標準_変更届出書(別紙様式第二号《四》)" xfId="105"/>
    <cellStyle name="標準_平面図(標準様式2)" xfId="106"/>
    <cellStyle name="標準_廃止・休止届出書(別紙様式第三号《三》)" xfId="107"/>
    <cellStyle name="標準_廃止・休止届出書(別紙様式第二号《三》)" xfId="108"/>
    <cellStyle name="標準_指定更新申請書(別紙様式第三号《五》)" xfId="109"/>
    <cellStyle name="標準_指定更新申請書(別紙様式第二号《二》)" xfId="110"/>
    <cellStyle name="標準_指定申請書(別紙様式第三号《四》)" xfId="111"/>
    <cellStyle name="標準_指定申請書(別紙様式第二号《一》)" xfId="112"/>
    <cellStyle name="標準_指定辞退届出書(別紙様式第二号《六》)" xfId="113"/>
    <cellStyle name="標準_第１号様式・付表" xfId="114"/>
    <cellStyle name="標準_第１号様式・付表_付表第三号（一）" xfId="115"/>
    <cellStyle name="標準_第１号様式・付表_付表第三号（二）" xfId="116"/>
    <cellStyle name="標準_第１号様式・付表_付表第二号（一）   定期巡回・随時対応型訪問介護看護事業所" xfId="117"/>
    <cellStyle name="標準_第１号様式・付表_付表第二号（七）　(介護予防)認知症対応型共同生活介護事業所" xfId="118"/>
    <cellStyle name="標準_第１号様式・付表_付表第二号（三）  地域密着型通所介護（療養通所介護）事業所" xfId="119"/>
    <cellStyle name="標準_第１号様式・付表_付表第二号（九）  地域密着型介護老人福祉施設入所者生活介護" xfId="120"/>
    <cellStyle name="標準_第１号様式・付表_付表第二号（二）  夜間対応型訪問介護事業所" xfId="121"/>
    <cellStyle name="標準_第１号様式・付表_付表第二号（五）  (介護予防)認知症対応型通所介護事業所　共用" xfId="122"/>
    <cellStyle name="標準_第１号様式・付表_付表第二号（八）  地域密着型特定施設入居者生活介護事業所" xfId="123"/>
    <cellStyle name="標準_第１号様式・付表_付表第二号（六）　(介護予防)小規模多機能型居宅介護事業所" xfId="124"/>
    <cellStyle name="標準_第１号様式・付表_付表第二号（四） (介護予防)認知症対応型通所介護事業所　単・併" xfId="125"/>
    <cellStyle name="標準_第１号様式・付表_再開届出書(別紙様式第三号《二》)" xfId="126"/>
    <cellStyle name="標準_第１号様式・付表_再開届出書(別紙様式第二号《五》)" xfId="127"/>
    <cellStyle name="標準_第１号様式・付表_変更届出書(別紙様式第三号《一》)" xfId="128"/>
    <cellStyle name="標準_第１号様式・付表_変更届出書(別紙様式第二号《四》)" xfId="129"/>
    <cellStyle name="標準_第１号様式・付表_廃止・休止届出書(別紙様式第三号《三》)" xfId="130"/>
    <cellStyle name="標準_第１号様式・付表_廃止・休止届出書(別紙様式第二号《三》)" xfId="131"/>
    <cellStyle name="標準_第１号様式・付表_指定更新申請書(別紙様式第三号《五》)" xfId="132"/>
    <cellStyle name="標準_第１号様式・付表_指定更新申請書(別紙様式第二号《二》)" xfId="133"/>
    <cellStyle name="標準_第１号様式・付表_指定申請書(別紙様式第三号《四》)" xfId="134"/>
    <cellStyle name="標準_第１号様式・付表_指定辞退届出書(別紙様式第二号《六》)" xfId="135"/>
    <cellStyle name="標準_設備等一覧表(標準様式3)" xfId="136"/>
    <cellStyle name="標準_誓約書(標準様式5)" xfId="137"/>
    <cellStyle name="桁区切り" xfId="138" builtinId="6"/>
  </cellStyles>
  <dxfs count="55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hyperlink" Target="#'&#21029;&#32025;&#27096;&#24335;&#31532;&#19977;&#21495;&#65288;&#22235;&#65289;'!A1" /><Relationship Id="rId2" Type="http://schemas.openxmlformats.org/officeDocument/2006/relationships/hyperlink" Target="#'&#20184;&#34920;&#31532;&#19977;&#21495;&#65288;&#19968;&#65289;'!A1" /><Relationship Id="rId3" Type="http://schemas.openxmlformats.org/officeDocument/2006/relationships/hyperlink" Target="#'&#20184;&#34920;&#31532;&#19977;&#21495;&#65288;&#20108;&#65289;'!A1" /><Relationship Id="rId4" Type="http://schemas.openxmlformats.org/officeDocument/2006/relationships/hyperlink" Target="#'&#21029;&#32025;&#27096;&#24335;&#31532;&#19977;&#21495;&#65288;&#20116;&#65289;'!A1" /><Relationship Id="rId5" Type="http://schemas.openxmlformats.org/officeDocument/2006/relationships/hyperlink" Target="#'&#21029;&#32025;&#27096;&#24335;&#31532;&#19977;&#21495;&#65288;&#19968;&#65289;'!A1" /><Relationship Id="rId6" Type="http://schemas.openxmlformats.org/officeDocument/2006/relationships/hyperlink" Target="#'&#21029;&#32025;&#27096;&#24335;&#31532;&#19977;&#21495;&#65288;&#19977;&#65289;'!A1" /><Relationship Id="rId7" Type="http://schemas.openxmlformats.org/officeDocument/2006/relationships/hyperlink" Target="#'&#21029;&#32025;&#27096;&#24335;&#31532;&#19977;&#21495;&#65288;&#20108;&#65289;'!A1" /><Relationship Id="rId8" Type="http://schemas.openxmlformats.org/officeDocument/2006/relationships/hyperlink" Target="#'&#35370;&#21839;&#22411;&#12469;&#12540;&#12499;&#12473;&#65288;&#65297;&#26522;&#29256;&#65289;'!A1" /><Relationship Id="rId9" Type="http://schemas.openxmlformats.org/officeDocument/2006/relationships/hyperlink" Target="#'&#36890;&#25152;&#22411;&#12469;&#12540;&#12499;&#12473;&#65288;1&#26522;&#29256;&#65289;'!A1" /><Relationship Id="rId10" Type="http://schemas.openxmlformats.org/officeDocument/2006/relationships/hyperlink" Target="#&#27161;&#28310;&#27096;&#24335;2!A1" /><Relationship Id="rId11" Type="http://schemas.openxmlformats.org/officeDocument/2006/relationships/hyperlink" Target="#&#27161;&#28310;&#27096;&#24335;3!A1" /><Relationship Id="rId12" Type="http://schemas.openxmlformats.org/officeDocument/2006/relationships/hyperlink" Target="#&#27161;&#28310;&#27096;&#24335;4!A1" /><Relationship Id="rId13" Type="http://schemas.openxmlformats.org/officeDocument/2006/relationships/hyperlink" Target="#&#27161;&#28310;&#27096;&#24335;5!A1" /><Relationship Id="rId14" Type="http://schemas.openxmlformats.org/officeDocument/2006/relationships/hyperlink" Target="#'&#12304;&#35352;&#36617;&#20363;&#12305;&#35370;&#21839;&#22411;&#12469;&#12540;&#12499;&#12473;'!A1" /><Relationship Id="rId15" Type="http://schemas.openxmlformats.org/officeDocument/2006/relationships/hyperlink" Target="#'&#12471;&#12501;&#12488;&#35352;&#21495;&#34920;&#65288;&#21220;&#21209;&#26178;&#38291;&#24111;&#65289;'!A1" /><Relationship Id="rId16" Type="http://schemas.openxmlformats.org/officeDocument/2006/relationships/hyperlink" Target="#&#35352;&#20837;&#26041;&#27861;!A1" /><Relationship Id="rId17" Type="http://schemas.openxmlformats.org/officeDocument/2006/relationships/hyperlink" Target="#'&#35352;&#20837;&#26041;&#27861; (2)'!A1" /><Relationship Id="rId18" Type="http://schemas.openxmlformats.org/officeDocument/2006/relationships/hyperlink" Target="#'&#12304;&#35352;&#36617;&#20363;&#12305;&#36890;&#25152;&#22411;&#12469;&#12540;&#12499;&#12473;'!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5</xdr:col>
      <xdr:colOff>20955</xdr:colOff>
      <xdr:row>4</xdr:row>
      <xdr:rowOff>225425</xdr:rowOff>
    </xdr:to>
    <xdr:sp macro="" textlink="">
      <xdr:nvSpPr>
        <xdr:cNvPr id="20" name="図形 8">
          <a:hlinkClick xmlns:r="http://schemas.openxmlformats.org/officeDocument/2006/relationships" r:id="rId1"/>
        </xdr:cNvPr>
        <xdr:cNvSpPr/>
      </xdr:nvSpPr>
      <xdr:spPr>
        <a:xfrm>
          <a:off x="0" y="647700"/>
          <a:ext cx="3449955" cy="98742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指定申請書(</a:t>
          </a:r>
          <a:r>
            <a:rPr kumimoji="1" lang="ja-JP" altLang="en-US" sz="1600">
              <a:solidFill>
                <a:schemeClr val="tx1"/>
              </a:solidFill>
              <a:latin typeface="UD デジタル 教科書体 N-B"/>
              <a:ea typeface="UD デジタル 教科書体 N-B"/>
            </a:rPr>
            <a:t>別紙様式第三号</a:t>
          </a:r>
          <a:r>
            <a:rPr kumimoji="1" lang="ja-JP" altLang="en-US" sz="1600">
              <a:solidFill>
                <a:schemeClr val="tx1"/>
              </a:solidFill>
              <a:latin typeface="UD デジタル 教科書体 N-B"/>
              <a:ea typeface="UD デジタル 教科書体 N-B"/>
            </a:rPr>
            <a:t>《四》)</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6</xdr:row>
      <xdr:rowOff>0</xdr:rowOff>
    </xdr:from>
    <xdr:to xmlns:xdr="http://schemas.openxmlformats.org/drawingml/2006/spreadsheetDrawing">
      <xdr:col>4</xdr:col>
      <xdr:colOff>680720</xdr:colOff>
      <xdr:row>9</xdr:row>
      <xdr:rowOff>236220</xdr:rowOff>
    </xdr:to>
    <xdr:sp macro="" textlink="">
      <xdr:nvSpPr>
        <xdr:cNvPr id="21" name="図形 9">
          <a:hlinkClick xmlns:r="http://schemas.openxmlformats.org/officeDocument/2006/relationships" r:id="rId2"/>
        </xdr:cNvPr>
        <xdr:cNvSpPr/>
      </xdr:nvSpPr>
      <xdr:spPr>
        <a:xfrm>
          <a:off x="0" y="2311400"/>
          <a:ext cx="3423920" cy="99822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付表第三号（一)　訪問型サービス</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5</xdr:col>
      <xdr:colOff>670560</xdr:colOff>
      <xdr:row>5</xdr:row>
      <xdr:rowOff>645160</xdr:rowOff>
    </xdr:from>
    <xdr:to xmlns:xdr="http://schemas.openxmlformats.org/drawingml/2006/spreadsheetDrawing">
      <xdr:col>10</xdr:col>
      <xdr:colOff>664845</xdr:colOff>
      <xdr:row>9</xdr:row>
      <xdr:rowOff>236220</xdr:rowOff>
    </xdr:to>
    <xdr:sp macro="" textlink="">
      <xdr:nvSpPr>
        <xdr:cNvPr id="22" name="図形 10">
          <a:hlinkClick xmlns:r="http://schemas.openxmlformats.org/officeDocument/2006/relationships" r:id="rId3"/>
        </xdr:cNvPr>
        <xdr:cNvSpPr/>
      </xdr:nvSpPr>
      <xdr:spPr>
        <a:xfrm>
          <a:off x="4099560" y="2308860"/>
          <a:ext cx="3423285" cy="1000760"/>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付表第三号(二)　通所型サービス</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6</xdr:col>
      <xdr:colOff>0</xdr:colOff>
      <xdr:row>1</xdr:row>
      <xdr:rowOff>0</xdr:rowOff>
    </xdr:from>
    <xdr:to xmlns:xdr="http://schemas.openxmlformats.org/drawingml/2006/spreadsheetDrawing">
      <xdr:col>10</xdr:col>
      <xdr:colOff>668655</xdr:colOff>
      <xdr:row>4</xdr:row>
      <xdr:rowOff>225425</xdr:rowOff>
    </xdr:to>
    <xdr:sp macro="" textlink="">
      <xdr:nvSpPr>
        <xdr:cNvPr id="33" name="図形 21">
          <a:hlinkClick xmlns:r="http://schemas.openxmlformats.org/officeDocument/2006/relationships" r:id="rId4"/>
        </xdr:cNvPr>
        <xdr:cNvSpPr/>
      </xdr:nvSpPr>
      <xdr:spPr>
        <a:xfrm>
          <a:off x="4114800" y="647700"/>
          <a:ext cx="3411855" cy="98742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指定更新申請書(別紙様式第三号《五》)</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12</xdr:col>
      <xdr:colOff>0</xdr:colOff>
      <xdr:row>1</xdr:row>
      <xdr:rowOff>0</xdr:rowOff>
    </xdr:from>
    <xdr:to xmlns:xdr="http://schemas.openxmlformats.org/drawingml/2006/spreadsheetDrawing">
      <xdr:col>16</xdr:col>
      <xdr:colOff>668655</xdr:colOff>
      <xdr:row>4</xdr:row>
      <xdr:rowOff>225425</xdr:rowOff>
    </xdr:to>
    <xdr:sp macro="" textlink="">
      <xdr:nvSpPr>
        <xdr:cNvPr id="34" name="図形 22">
          <a:hlinkClick xmlns:r="http://schemas.openxmlformats.org/officeDocument/2006/relationships" r:id="rId5"/>
        </xdr:cNvPr>
        <xdr:cNvSpPr/>
      </xdr:nvSpPr>
      <xdr:spPr>
        <a:xfrm>
          <a:off x="8229600" y="647700"/>
          <a:ext cx="3411855" cy="98742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変更届出書(別紙様式第三号《一》)</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18</xdr:col>
      <xdr:colOff>0</xdr:colOff>
      <xdr:row>1</xdr:row>
      <xdr:rowOff>0</xdr:rowOff>
    </xdr:from>
    <xdr:to xmlns:xdr="http://schemas.openxmlformats.org/drawingml/2006/spreadsheetDrawing">
      <xdr:col>22</xdr:col>
      <xdr:colOff>668655</xdr:colOff>
      <xdr:row>4</xdr:row>
      <xdr:rowOff>225425</xdr:rowOff>
    </xdr:to>
    <xdr:sp macro="" textlink="">
      <xdr:nvSpPr>
        <xdr:cNvPr id="35" name="図形 23">
          <a:hlinkClick xmlns:r="http://schemas.openxmlformats.org/officeDocument/2006/relationships" r:id="rId6"/>
        </xdr:cNvPr>
        <xdr:cNvSpPr/>
      </xdr:nvSpPr>
      <xdr:spPr>
        <a:xfrm>
          <a:off x="12344400" y="647700"/>
          <a:ext cx="3411855" cy="98742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廃止・休止届出書(別紙様式第三号《三》)</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24</xdr:col>
      <xdr:colOff>0</xdr:colOff>
      <xdr:row>1</xdr:row>
      <xdr:rowOff>0</xdr:rowOff>
    </xdr:from>
    <xdr:to xmlns:xdr="http://schemas.openxmlformats.org/drawingml/2006/spreadsheetDrawing">
      <xdr:col>28</xdr:col>
      <xdr:colOff>668655</xdr:colOff>
      <xdr:row>4</xdr:row>
      <xdr:rowOff>225425</xdr:rowOff>
    </xdr:to>
    <xdr:sp macro="" textlink="">
      <xdr:nvSpPr>
        <xdr:cNvPr id="36" name="図形 24">
          <a:hlinkClick xmlns:r="http://schemas.openxmlformats.org/officeDocument/2006/relationships" r:id="rId7"/>
        </xdr:cNvPr>
        <xdr:cNvSpPr/>
      </xdr:nvSpPr>
      <xdr:spPr>
        <a:xfrm>
          <a:off x="16459200" y="647700"/>
          <a:ext cx="3411855" cy="98742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600">
              <a:solidFill>
                <a:schemeClr val="tx1"/>
              </a:solidFill>
              <a:latin typeface="UD デジタル 教科書体 N-B"/>
              <a:ea typeface="UD デジタル 教科書体 N-B"/>
            </a:rPr>
            <a:t>再開届出書(別紙様式第三号《二》)</a:t>
          </a:r>
          <a:endParaRPr kumimoji="1" lang="ja-JP" altLang="en-US" sz="16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12</xdr:row>
      <xdr:rowOff>0</xdr:rowOff>
    </xdr:from>
    <xdr:to xmlns:xdr="http://schemas.openxmlformats.org/drawingml/2006/spreadsheetDrawing">
      <xdr:col>4</xdr:col>
      <xdr:colOff>680720</xdr:colOff>
      <xdr:row>16</xdr:row>
      <xdr:rowOff>6985</xdr:rowOff>
    </xdr:to>
    <xdr:sp macro="" textlink="">
      <xdr:nvSpPr>
        <xdr:cNvPr id="37" name="図形 8">
          <a:hlinkClick xmlns:r="http://schemas.openxmlformats.org/officeDocument/2006/relationships" r:id="rId8"/>
        </xdr:cNvPr>
        <xdr:cNvSpPr/>
      </xdr:nvSpPr>
      <xdr:spPr>
        <a:xfrm>
          <a:off x="0" y="3994150"/>
          <a:ext cx="3423920" cy="9975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従業者の勤務の体制及び勤務形態一覧表(訪問型《標準様式1》)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6</xdr:col>
      <xdr:colOff>0</xdr:colOff>
      <xdr:row>12</xdr:row>
      <xdr:rowOff>0</xdr:rowOff>
    </xdr:from>
    <xdr:to xmlns:xdr="http://schemas.openxmlformats.org/drawingml/2006/spreadsheetDrawing">
      <xdr:col>10</xdr:col>
      <xdr:colOff>680720</xdr:colOff>
      <xdr:row>16</xdr:row>
      <xdr:rowOff>6985</xdr:rowOff>
    </xdr:to>
    <xdr:sp macro="" textlink="">
      <xdr:nvSpPr>
        <xdr:cNvPr id="38" name="図形 9">
          <a:hlinkClick xmlns:r="http://schemas.openxmlformats.org/officeDocument/2006/relationships" r:id="rId9"/>
        </xdr:cNvPr>
        <xdr:cNvSpPr/>
      </xdr:nvSpPr>
      <xdr:spPr>
        <a:xfrm>
          <a:off x="4114800" y="3994150"/>
          <a:ext cx="3423920" cy="9975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従業者の勤務の体制及び勤務形態一覧表(通所型《標準様式1》)</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12</xdr:col>
      <xdr:colOff>0</xdr:colOff>
      <xdr:row>12</xdr:row>
      <xdr:rowOff>0</xdr:rowOff>
    </xdr:from>
    <xdr:to xmlns:xdr="http://schemas.openxmlformats.org/drawingml/2006/spreadsheetDrawing">
      <xdr:col>16</xdr:col>
      <xdr:colOff>680720</xdr:colOff>
      <xdr:row>16</xdr:row>
      <xdr:rowOff>6985</xdr:rowOff>
    </xdr:to>
    <xdr:sp macro="" textlink="">
      <xdr:nvSpPr>
        <xdr:cNvPr id="39" name="図形 10">
          <a:hlinkClick xmlns:r="http://schemas.openxmlformats.org/officeDocument/2006/relationships" r:id="rId10"/>
        </xdr:cNvPr>
        <xdr:cNvSpPr/>
      </xdr:nvSpPr>
      <xdr:spPr>
        <a:xfrm>
          <a:off x="8229600" y="3994150"/>
          <a:ext cx="3423920" cy="9975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平面図(標準様式2)</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18</xdr:col>
      <xdr:colOff>0</xdr:colOff>
      <xdr:row>12</xdr:row>
      <xdr:rowOff>0</xdr:rowOff>
    </xdr:from>
    <xdr:to xmlns:xdr="http://schemas.openxmlformats.org/drawingml/2006/spreadsheetDrawing">
      <xdr:col>22</xdr:col>
      <xdr:colOff>680720</xdr:colOff>
      <xdr:row>16</xdr:row>
      <xdr:rowOff>6985</xdr:rowOff>
    </xdr:to>
    <xdr:sp macro="" textlink="">
      <xdr:nvSpPr>
        <xdr:cNvPr id="40" name="図形 11">
          <a:hlinkClick xmlns:r="http://schemas.openxmlformats.org/officeDocument/2006/relationships" r:id="rId11"/>
        </xdr:cNvPr>
        <xdr:cNvSpPr/>
      </xdr:nvSpPr>
      <xdr:spPr>
        <a:xfrm>
          <a:off x="12344400" y="3994150"/>
          <a:ext cx="3423920" cy="9975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設備等一覧表(標準様式3)</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24</xdr:col>
      <xdr:colOff>0</xdr:colOff>
      <xdr:row>12</xdr:row>
      <xdr:rowOff>0</xdr:rowOff>
    </xdr:from>
    <xdr:to xmlns:xdr="http://schemas.openxmlformats.org/drawingml/2006/spreadsheetDrawing">
      <xdr:col>28</xdr:col>
      <xdr:colOff>680720</xdr:colOff>
      <xdr:row>16</xdr:row>
      <xdr:rowOff>6985</xdr:rowOff>
    </xdr:to>
    <xdr:sp macro="" textlink="">
      <xdr:nvSpPr>
        <xdr:cNvPr id="41" name="図形 12">
          <a:hlinkClick xmlns:r="http://schemas.openxmlformats.org/officeDocument/2006/relationships" r:id="rId12"/>
        </xdr:cNvPr>
        <xdr:cNvSpPr/>
      </xdr:nvSpPr>
      <xdr:spPr>
        <a:xfrm>
          <a:off x="16459200" y="3994150"/>
          <a:ext cx="3423920" cy="99758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利用者からの苦情を処理するために講ずる措置の概要(標準様式4)</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23</xdr:row>
      <xdr:rowOff>16510</xdr:rowOff>
    </xdr:from>
    <xdr:to xmlns:xdr="http://schemas.openxmlformats.org/drawingml/2006/spreadsheetDrawing">
      <xdr:col>4</xdr:col>
      <xdr:colOff>680720</xdr:colOff>
      <xdr:row>26</xdr:row>
      <xdr:rowOff>224155</xdr:rowOff>
    </xdr:to>
    <xdr:sp macro="" textlink="">
      <xdr:nvSpPr>
        <xdr:cNvPr id="42" name="図形 13">
          <a:hlinkClick xmlns:r="http://schemas.openxmlformats.org/officeDocument/2006/relationships" r:id="rId13"/>
        </xdr:cNvPr>
        <xdr:cNvSpPr/>
      </xdr:nvSpPr>
      <xdr:spPr>
        <a:xfrm>
          <a:off x="0" y="6734810"/>
          <a:ext cx="3423920" cy="950595"/>
        </a:xfrm>
        <a:prstGeom prst="bevel">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chemeClr val="tx1"/>
              </a:solidFill>
              <a:latin typeface="UD デジタル 教科書体 N-B"/>
              <a:ea typeface="UD デジタル 教科書体 N-B"/>
            </a:rPr>
            <a:t>誓約書(標準様式5)</a:t>
          </a:r>
          <a:endParaRPr kumimoji="1" lang="ja-JP" altLang="en-US" sz="1400">
            <a:solidFill>
              <a:schemeClr val="tx1"/>
            </a:solidFill>
            <a:latin typeface="UD デジタル 教科書体 N-B"/>
            <a:ea typeface="UD デジタル 教科書体 N-B"/>
          </a:endParaRPr>
        </a:p>
      </xdr:txBody>
    </xdr:sp>
    <xdr:clientData/>
  </xdr:twoCellAnchor>
  <xdr:twoCellAnchor>
    <xdr:from xmlns:xdr="http://schemas.openxmlformats.org/drawingml/2006/spreadsheetDrawing">
      <xdr:col>0</xdr:col>
      <xdr:colOff>0</xdr:colOff>
      <xdr:row>16</xdr:row>
      <xdr:rowOff>14605</xdr:rowOff>
    </xdr:from>
    <xdr:to xmlns:xdr="http://schemas.openxmlformats.org/drawingml/2006/spreadsheetDrawing">
      <xdr:col>5</xdr:col>
      <xdr:colOff>5080</xdr:colOff>
      <xdr:row>17</xdr:row>
      <xdr:rowOff>229235</xdr:rowOff>
    </xdr:to>
    <xdr:sp macro="" textlink="">
      <xdr:nvSpPr>
        <xdr:cNvPr id="43" name="四角形 14">
          <a:hlinkClick xmlns:r="http://schemas.openxmlformats.org/officeDocument/2006/relationships" r:id="rId14"/>
        </xdr:cNvPr>
        <xdr:cNvSpPr/>
      </xdr:nvSpPr>
      <xdr:spPr>
        <a:xfrm>
          <a:off x="0" y="4999355"/>
          <a:ext cx="3434080" cy="46228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0</xdr:colOff>
      <xdr:row>16</xdr:row>
      <xdr:rowOff>0</xdr:rowOff>
    </xdr:from>
    <xdr:to xmlns:xdr="http://schemas.openxmlformats.org/drawingml/2006/spreadsheetDrawing">
      <xdr:col>11</xdr:col>
      <xdr:colOff>5080</xdr:colOff>
      <xdr:row>17</xdr:row>
      <xdr:rowOff>229870</xdr:rowOff>
    </xdr:to>
    <xdr:sp macro="" textlink="">
      <xdr:nvSpPr>
        <xdr:cNvPr id="44" name="四角形 15">
          <a:hlinkClick xmlns:r="http://schemas.openxmlformats.org/officeDocument/2006/relationships" r:id="rId15"/>
        </xdr:cNvPr>
        <xdr:cNvSpPr/>
      </xdr:nvSpPr>
      <xdr:spPr>
        <a:xfrm>
          <a:off x="4114800" y="4984750"/>
          <a:ext cx="3434080" cy="47752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シフト記号表</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0</xdr:col>
      <xdr:colOff>0</xdr:colOff>
      <xdr:row>18</xdr:row>
      <xdr:rowOff>15240</xdr:rowOff>
    </xdr:from>
    <xdr:to xmlns:xdr="http://schemas.openxmlformats.org/drawingml/2006/spreadsheetDrawing">
      <xdr:col>5</xdr:col>
      <xdr:colOff>5080</xdr:colOff>
      <xdr:row>19</xdr:row>
      <xdr:rowOff>229870</xdr:rowOff>
    </xdr:to>
    <xdr:sp macro="" textlink="">
      <xdr:nvSpPr>
        <xdr:cNvPr id="45" name="四角形 16">
          <a:hlinkClick xmlns:r="http://schemas.openxmlformats.org/officeDocument/2006/relationships" r:id="rId16"/>
        </xdr:cNvPr>
        <xdr:cNvSpPr/>
      </xdr:nvSpPr>
      <xdr:spPr>
        <a:xfrm>
          <a:off x="0" y="5495290"/>
          <a:ext cx="3434080" cy="46228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0</xdr:colOff>
      <xdr:row>20</xdr:row>
      <xdr:rowOff>15240</xdr:rowOff>
    </xdr:from>
    <xdr:to xmlns:xdr="http://schemas.openxmlformats.org/drawingml/2006/spreadsheetDrawing">
      <xdr:col>11</xdr:col>
      <xdr:colOff>5080</xdr:colOff>
      <xdr:row>21</xdr:row>
      <xdr:rowOff>229870</xdr:rowOff>
    </xdr:to>
    <xdr:sp macro="" textlink="">
      <xdr:nvSpPr>
        <xdr:cNvPr id="46" name="四角形 17">
          <a:hlinkClick xmlns:r="http://schemas.openxmlformats.org/officeDocument/2006/relationships" r:id="rId17"/>
        </xdr:cNvPr>
        <xdr:cNvSpPr/>
      </xdr:nvSpPr>
      <xdr:spPr>
        <a:xfrm>
          <a:off x="4114800" y="5990590"/>
          <a:ext cx="3434080" cy="46228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記入方法</a:t>
          </a:r>
          <a:endParaRPr kumimoji="1" lang="ja-JP" altLang="en-US" sz="1600">
            <a:solidFill>
              <a:srgbClr val="FF0000"/>
            </a:solidFill>
            <a:latin typeface="UD デジタル 教科書体 N-R"/>
            <a:ea typeface="UD デジタル 教科書体 N-R"/>
          </a:endParaRPr>
        </a:p>
      </xdr:txBody>
    </xdr:sp>
    <xdr:clientData/>
  </xdr:twoCellAnchor>
  <xdr:twoCellAnchor>
    <xdr:from xmlns:xdr="http://schemas.openxmlformats.org/drawingml/2006/spreadsheetDrawing">
      <xdr:col>6</xdr:col>
      <xdr:colOff>15875</xdr:colOff>
      <xdr:row>18</xdr:row>
      <xdr:rowOff>15240</xdr:rowOff>
    </xdr:from>
    <xdr:to xmlns:xdr="http://schemas.openxmlformats.org/drawingml/2006/spreadsheetDrawing">
      <xdr:col>11</xdr:col>
      <xdr:colOff>21590</xdr:colOff>
      <xdr:row>19</xdr:row>
      <xdr:rowOff>229870</xdr:rowOff>
    </xdr:to>
    <xdr:sp macro="" textlink="">
      <xdr:nvSpPr>
        <xdr:cNvPr id="47" name="四角形 18">
          <a:hlinkClick xmlns:r="http://schemas.openxmlformats.org/officeDocument/2006/relationships" r:id="rId18"/>
        </xdr:cNvPr>
        <xdr:cNvSpPr/>
      </xdr:nvSpPr>
      <xdr:spPr>
        <a:xfrm>
          <a:off x="4130675" y="5495290"/>
          <a:ext cx="3434715" cy="462280"/>
        </a:xfrm>
        <a:prstGeom prst="rect">
          <a:avLst/>
        </a:prstGeom>
        <a:solidFill>
          <a:schemeClr val="accent1">
            <a:lumMod val="60000"/>
            <a:lumOff val="40000"/>
          </a:schemeClr>
        </a:solidFill>
        <a:ln w="12700"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rgbClr val="FF0000"/>
              </a:solidFill>
              <a:latin typeface="UD デジタル 教科書体 N-R"/>
              <a:ea typeface="UD デジタル 教科書体 N-R"/>
            </a:rPr>
            <a:t>記載例</a:t>
          </a:r>
          <a:endParaRPr kumimoji="1" lang="ja-JP" altLang="en-US" sz="1600">
            <a:solidFill>
              <a:srgbClr val="FF0000"/>
            </a:solidFill>
            <a:latin typeface="UD デジタル 教科書体 N-R"/>
            <a:ea typeface="UD デジタル 教科書体 N-R"/>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34</xdr:row>
          <xdr:rowOff>0</xdr:rowOff>
        </xdr:from>
        <xdr:to xmlns:xdr="http://schemas.openxmlformats.org/drawingml/2006/spreadsheetDrawing">
          <xdr:col>30</xdr:col>
          <xdr:colOff>152400</xdr:colOff>
          <xdr:row>34</xdr:row>
          <xdr:rowOff>273685</xdr:rowOff>
        </xdr:to>
        <xdr:sp textlink="">
          <xdr:nvSpPr>
            <xdr:cNvPr id="13313" name="チェック 1" hidden="1">
              <a:extLst>
                <a:ext uri="{63B3BB69-23CF-44E3-9099-C40C66FF867C}">
                  <a14:compatExt spid="_x0000_s13313"/>
                </a:ext>
              </a:extLst>
            </xdr:cNvPr>
            <xdr:cNvSpPr>
              <a:spLocks noRot="1" noChangeShapeType="1"/>
            </xdr:cNvSpPr>
          </xdr:nvSpPr>
          <xdr:spPr>
            <a:xfrm>
              <a:off x="6882130" y="7092315"/>
              <a:ext cx="273050" cy="27368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2" name="右中かっこ 2"/>
        <xdr:cNvSpPr/>
      </xdr:nvSpPr>
      <xdr:spPr>
        <a:xfrm>
          <a:off x="5095875" y="74295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200025</xdr:colOff>
      <xdr:row>67</xdr:row>
      <xdr:rowOff>219075</xdr:rowOff>
    </xdr:from>
    <xdr:to xmlns:xdr="http://schemas.openxmlformats.org/drawingml/2006/spreadsheetDrawing">
      <xdr:col>14</xdr:col>
      <xdr:colOff>495300</xdr:colOff>
      <xdr:row>76</xdr:row>
      <xdr:rowOff>142875</xdr:rowOff>
    </xdr:to>
    <xdr:sp macro="" textlink="">
      <xdr:nvSpPr>
        <xdr:cNvPr id="3" name="正方形/長方形 1"/>
        <xdr:cNvSpPr/>
      </xdr:nvSpPr>
      <xdr:spPr>
        <a:xfrm>
          <a:off x="200025" y="17383125"/>
          <a:ext cx="12582525" cy="20383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1468100"/>
          <a:ext cx="17571720" cy="3733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kumimoji="1" lang="ja-JP" altLang="en-US"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endParaRPr kumimoji="1" lang="ja-JP" altLang="en-US"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55245</xdr:rowOff>
    </xdr:to>
    <xdr:sp macro="" textlink="">
      <xdr:nvSpPr>
        <xdr:cNvPr id="2" name="正方形/長方形 4"/>
        <xdr:cNvSpPr/>
      </xdr:nvSpPr>
      <xdr:spPr>
        <a:xfrm>
          <a:off x="0" y="488315"/>
          <a:ext cx="1251585" cy="3384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001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95250</xdr:colOff>
      <xdr:row>74</xdr:row>
      <xdr:rowOff>22860</xdr:rowOff>
    </xdr:from>
    <xdr:to xmlns:xdr="http://schemas.openxmlformats.org/drawingml/2006/spreadsheetDrawing">
      <xdr:col>15</xdr:col>
      <xdr:colOff>285750</xdr:colOff>
      <xdr:row>83</xdr:row>
      <xdr:rowOff>71120</xdr:rowOff>
    </xdr:to>
    <xdr:sp macro="" textlink="">
      <xdr:nvSpPr>
        <xdr:cNvPr id="3" name="正方形/長方形 2"/>
        <xdr:cNvSpPr/>
      </xdr:nvSpPr>
      <xdr:spPr>
        <a:xfrm>
          <a:off x="238125" y="16901160"/>
          <a:ext cx="12582525" cy="17627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7.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W12"/>
  <sheetViews>
    <sheetView tabSelected="1" view="pageBreakPreview" topLeftCell="A7" zoomScale="60" zoomScaleNormal="60" workbookViewId="0">
      <selection activeCell="Q23" sqref="Q23"/>
    </sheetView>
  </sheetViews>
  <sheetFormatPr defaultRowHeight="15"/>
  <cols>
    <col min="1" max="16384" width="9" style="1" customWidth="1"/>
  </cols>
  <sheetData>
    <row r="1" spans="1:49" s="2" customFormat="1" ht="51" customHeight="1">
      <c r="A1" s="4" t="s">
        <v>3</v>
      </c>
      <c r="B1" s="4"/>
      <c r="C1" s="4"/>
      <c r="D1" s="4"/>
      <c r="E1" s="4"/>
      <c r="F1" s="9"/>
      <c r="G1" s="10" t="s">
        <v>16</v>
      </c>
      <c r="H1" s="10"/>
      <c r="I1" s="10"/>
      <c r="J1" s="10"/>
      <c r="K1" s="10"/>
      <c r="L1" s="9"/>
      <c r="M1" s="11" t="s">
        <v>19</v>
      </c>
      <c r="N1" s="11"/>
      <c r="O1" s="11"/>
      <c r="P1" s="11"/>
      <c r="Q1" s="11"/>
      <c r="R1" s="12"/>
      <c r="S1" s="13" t="s">
        <v>10</v>
      </c>
      <c r="T1" s="13"/>
      <c r="U1" s="13"/>
      <c r="V1" s="13"/>
      <c r="W1" s="13"/>
      <c r="X1" s="9"/>
      <c r="Y1" s="14" t="s">
        <v>22</v>
      </c>
      <c r="Z1" s="14"/>
      <c r="AA1" s="14"/>
      <c r="AB1" s="14"/>
      <c r="AC1" s="14"/>
    </row>
    <row r="2" spans="1:49" ht="20" customHeight="1">
      <c r="AD2" s="8"/>
      <c r="AE2" s="8"/>
      <c r="AF2" s="8"/>
      <c r="AG2" s="8"/>
      <c r="AH2" s="8"/>
      <c r="AI2" s="8"/>
      <c r="AJ2" s="8"/>
      <c r="AK2" s="8"/>
      <c r="AL2" s="8"/>
      <c r="AM2" s="8"/>
      <c r="AN2" s="8"/>
      <c r="AO2" s="8"/>
      <c r="AP2" s="8"/>
      <c r="AQ2" s="8"/>
      <c r="AR2" s="8"/>
      <c r="AS2" s="8"/>
      <c r="AT2" s="8"/>
      <c r="AU2" s="8"/>
      <c r="AV2" s="8"/>
      <c r="AW2" s="8"/>
    </row>
    <row r="3" spans="1:49" ht="20" customHeight="1">
      <c r="AD3" s="8"/>
      <c r="AE3" s="8"/>
      <c r="AF3" s="8"/>
      <c r="AG3" s="8"/>
      <c r="AH3" s="8"/>
      <c r="AI3" s="8"/>
      <c r="AJ3" s="8"/>
      <c r="AK3" s="8"/>
      <c r="AL3" s="8"/>
      <c r="AM3" s="8"/>
      <c r="AN3" s="8"/>
      <c r="AO3" s="8"/>
      <c r="AP3" s="8"/>
      <c r="AQ3" s="8"/>
      <c r="AR3" s="8"/>
      <c r="AS3" s="8"/>
      <c r="AT3" s="8"/>
      <c r="AU3" s="8"/>
      <c r="AV3" s="8"/>
      <c r="AW3" s="8"/>
    </row>
    <row r="4" spans="1:49" ht="20" customHeight="1">
      <c r="AD4" s="8"/>
      <c r="AE4" s="8"/>
      <c r="AF4" s="8"/>
      <c r="AG4" s="8"/>
      <c r="AH4" s="8"/>
      <c r="AI4" s="8"/>
      <c r="AJ4" s="8"/>
      <c r="AK4" s="8"/>
      <c r="AL4" s="8"/>
      <c r="AM4" s="8"/>
      <c r="AN4" s="8"/>
      <c r="AO4" s="8"/>
      <c r="AP4" s="8"/>
      <c r="AQ4" s="8"/>
      <c r="AR4" s="8"/>
      <c r="AS4" s="8"/>
      <c r="AT4" s="8"/>
      <c r="AU4" s="8"/>
      <c r="AV4" s="8"/>
      <c r="AW4" s="8"/>
    </row>
    <row r="5" spans="1:49" ht="20" customHeight="1">
      <c r="AD5" s="8"/>
      <c r="AE5" s="8"/>
      <c r="AF5" s="8"/>
      <c r="AG5" s="8"/>
      <c r="AH5" s="8"/>
      <c r="AI5" s="8"/>
      <c r="AJ5" s="8"/>
      <c r="AK5" s="8"/>
      <c r="AL5" s="8"/>
      <c r="AM5" s="8"/>
      <c r="AN5" s="8"/>
      <c r="AO5" s="8"/>
      <c r="AP5" s="8"/>
      <c r="AQ5" s="8"/>
      <c r="AR5" s="8"/>
      <c r="AS5" s="8"/>
      <c r="AT5" s="8"/>
      <c r="AU5" s="8"/>
      <c r="AV5" s="8"/>
      <c r="AW5" s="8"/>
    </row>
    <row r="6" spans="1:49" s="3" customFormat="1" ht="51" customHeight="1">
      <c r="A6" s="5" t="s">
        <v>8</v>
      </c>
      <c r="B6" s="5"/>
      <c r="C6" s="5"/>
      <c r="D6" s="5"/>
      <c r="E6" s="5"/>
      <c r="F6" s="5"/>
      <c r="G6" s="5"/>
      <c r="H6" s="5"/>
      <c r="I6" s="5"/>
      <c r="J6" s="5"/>
      <c r="K6" s="5"/>
      <c r="L6" s="5"/>
      <c r="M6" s="5"/>
      <c r="N6" s="5"/>
      <c r="O6" s="5"/>
      <c r="P6" s="5"/>
      <c r="Q6" s="5"/>
      <c r="R6" s="5"/>
      <c r="S6" s="5"/>
      <c r="T6" s="5"/>
      <c r="U6" s="5"/>
      <c r="V6" s="5"/>
      <c r="W6" s="5"/>
      <c r="X6" s="5"/>
      <c r="Y6" s="5"/>
      <c r="Z6" s="5"/>
      <c r="AA6" s="5"/>
      <c r="AB6" s="5"/>
      <c r="AC6" s="5"/>
    </row>
    <row r="7" spans="1:49" ht="20" customHeight="1">
      <c r="AD7" s="8"/>
      <c r="AE7" s="8"/>
      <c r="AF7" s="8"/>
      <c r="AG7" s="8"/>
      <c r="AH7" s="8"/>
      <c r="AI7" s="8"/>
      <c r="AJ7" s="8"/>
      <c r="AK7" s="8"/>
      <c r="AL7" s="8"/>
      <c r="AM7" s="8"/>
      <c r="AN7" s="8"/>
      <c r="AO7" s="8"/>
      <c r="AP7" s="8"/>
      <c r="AQ7" s="8"/>
      <c r="AR7" s="8"/>
      <c r="AS7" s="8"/>
      <c r="AT7" s="8"/>
      <c r="AU7" s="8"/>
      <c r="AV7" s="8"/>
      <c r="AW7" s="8"/>
    </row>
    <row r="8" spans="1:49" ht="20" customHeight="1">
      <c r="AD8" s="8"/>
      <c r="AE8" s="8"/>
      <c r="AF8" s="8"/>
      <c r="AG8" s="8"/>
      <c r="AH8" s="8"/>
      <c r="AI8" s="8"/>
      <c r="AJ8" s="8"/>
      <c r="AK8" s="8"/>
      <c r="AL8" s="8"/>
      <c r="AM8" s="8"/>
      <c r="AN8" s="8"/>
      <c r="AO8" s="8"/>
      <c r="AP8" s="8"/>
      <c r="AQ8" s="8"/>
      <c r="AR8" s="8"/>
      <c r="AS8" s="8"/>
      <c r="AT8" s="8"/>
      <c r="AU8" s="8"/>
      <c r="AV8" s="8"/>
      <c r="AW8" s="8"/>
    </row>
    <row r="9" spans="1:49" ht="20" customHeight="1">
      <c r="AD9" s="8"/>
      <c r="AE9" s="8"/>
      <c r="AF9" s="8"/>
      <c r="AG9" s="8"/>
      <c r="AH9" s="8"/>
      <c r="AI9" s="8"/>
      <c r="AJ9" s="8"/>
      <c r="AK9" s="8"/>
      <c r="AL9" s="8"/>
      <c r="AM9" s="8"/>
      <c r="AN9" s="8"/>
      <c r="AO9" s="8"/>
      <c r="AP9" s="8"/>
      <c r="AQ9" s="8"/>
      <c r="AR9" s="8"/>
      <c r="AS9" s="8"/>
      <c r="AT9" s="8"/>
      <c r="AU9" s="8"/>
      <c r="AV9" s="8"/>
      <c r="AW9" s="8"/>
    </row>
    <row r="10" spans="1:49" ht="20" customHeight="1">
      <c r="A10" s="6"/>
      <c r="B10" s="8"/>
      <c r="C10" s="8"/>
      <c r="D10" s="8"/>
      <c r="E10" s="8"/>
      <c r="F10" s="8"/>
      <c r="G10" s="8"/>
      <c r="H10" s="8"/>
      <c r="I10" s="8"/>
      <c r="J10" s="8"/>
      <c r="K10" s="8"/>
      <c r="L10" s="8"/>
      <c r="M10" s="8"/>
      <c r="N10" s="8"/>
      <c r="O10" s="8"/>
      <c r="P10" s="8"/>
      <c r="Q10" s="8"/>
      <c r="R10" s="8"/>
      <c r="S10" s="8"/>
      <c r="T10" s="8"/>
      <c r="AD10" s="8"/>
      <c r="AE10" s="8"/>
      <c r="AF10" s="8"/>
      <c r="AG10" s="8"/>
      <c r="AH10" s="8"/>
      <c r="AI10" s="8"/>
      <c r="AJ10" s="8"/>
      <c r="AK10" s="8"/>
      <c r="AL10" s="8"/>
      <c r="AM10" s="8"/>
      <c r="AN10" s="8"/>
      <c r="AO10" s="8"/>
      <c r="AP10" s="8"/>
      <c r="AQ10" s="8"/>
      <c r="AR10" s="8"/>
      <c r="AS10" s="8"/>
      <c r="AT10" s="8"/>
      <c r="AU10" s="8"/>
      <c r="AV10" s="8"/>
      <c r="AW10" s="8"/>
    </row>
    <row r="11" spans="1:49" ht="1.5" customHeight="1">
      <c r="A11" s="7"/>
    </row>
    <row r="12" spans="1:49" s="3" customFormat="1" ht="51" customHeight="1">
      <c r="A12" s="5" t="s">
        <v>331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1:49" ht="19.5" customHeight="1"/>
    <row r="14" spans="1:49" ht="19.5" customHeight="1"/>
    <row r="15" spans="1:49" ht="19.5" customHeight="1"/>
    <row r="16" spans="1:49" ht="19.5" customHeight="1"/>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sheetData>
  <mergeCells count="7">
    <mergeCell ref="A1:E1"/>
    <mergeCell ref="G1:K1"/>
    <mergeCell ref="M1:Q1"/>
    <mergeCell ref="S1:W1"/>
    <mergeCell ref="Y1:AC1"/>
    <mergeCell ref="A6:AC6"/>
    <mergeCell ref="A12:AC12"/>
  </mergeCells>
  <phoneticPr fontId="5" type="Hiragana"/>
  <pageMargins left="0.7" right="0.7" top="0.75" bottom="0.75" header="0.3" footer="0.3"/>
  <pageSetup paperSize="8" scale="56" fitToWidth="1" fitToHeight="1" orientation="landscape" usePrinterDefaults="1" r:id="rId1"/>
  <colBreaks count="1" manualBreakCount="1">
    <brk id="30" max="26"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910" customWidth="1"/>
    <col min="2" max="56" width="5.625" style="910" customWidth="1"/>
    <col min="57" max="16384" width="4.5" style="910"/>
  </cols>
  <sheetData>
    <row r="1" spans="1:57" s="911" customFormat="1" ht="20.25" customHeight="1">
      <c r="A1" s="688"/>
      <c r="B1" s="688"/>
      <c r="C1" s="700" t="s">
        <v>334</v>
      </c>
      <c r="D1" s="700"/>
      <c r="E1" s="688"/>
      <c r="F1" s="688"/>
      <c r="G1" s="716" t="s">
        <v>171</v>
      </c>
      <c r="H1" s="688"/>
      <c r="I1" s="688"/>
      <c r="J1" s="700"/>
      <c r="K1" s="700"/>
      <c r="L1" s="700"/>
      <c r="M1" s="700"/>
      <c r="N1" s="688"/>
      <c r="O1" s="688"/>
      <c r="P1" s="688"/>
      <c r="Q1" s="688"/>
      <c r="R1" s="688"/>
      <c r="S1" s="688"/>
      <c r="T1" s="688"/>
      <c r="U1" s="688"/>
      <c r="V1" s="688"/>
      <c r="W1" s="688"/>
      <c r="X1" s="688"/>
      <c r="Y1" s="688"/>
      <c r="Z1" s="688"/>
      <c r="AA1" s="688"/>
      <c r="AB1" s="688"/>
      <c r="AC1" s="688"/>
      <c r="AD1" s="688"/>
      <c r="AE1" s="688"/>
      <c r="AF1" s="688"/>
      <c r="AG1" s="688"/>
      <c r="AH1" s="688"/>
      <c r="AI1" s="688"/>
      <c r="AJ1" s="688"/>
      <c r="AK1" s="755" t="s">
        <v>394</v>
      </c>
      <c r="AL1" s="755" t="s">
        <v>381</v>
      </c>
      <c r="AM1" s="864" t="s">
        <v>402</v>
      </c>
      <c r="AN1" s="864"/>
      <c r="AO1" s="864"/>
      <c r="AP1" s="864"/>
      <c r="AQ1" s="864"/>
      <c r="AR1" s="864"/>
      <c r="AS1" s="864"/>
      <c r="AT1" s="864"/>
      <c r="AU1" s="864"/>
      <c r="AV1" s="864"/>
      <c r="AW1" s="864"/>
      <c r="AX1" s="864"/>
      <c r="AY1" s="864"/>
      <c r="AZ1" s="864"/>
      <c r="BA1" s="864"/>
      <c r="BB1" s="856" t="s">
        <v>106</v>
      </c>
      <c r="BC1" s="688"/>
      <c r="BD1" s="688"/>
    </row>
    <row r="2" spans="1:57" s="912" customFormat="1" ht="20.25" customHeight="1">
      <c r="A2" s="689"/>
      <c r="B2" s="689"/>
      <c r="C2" s="689"/>
      <c r="D2" s="716"/>
      <c r="E2" s="689"/>
      <c r="F2" s="689"/>
      <c r="G2" s="689"/>
      <c r="H2" s="716"/>
      <c r="I2" s="755"/>
      <c r="J2" s="755"/>
      <c r="K2" s="755"/>
      <c r="L2" s="755"/>
      <c r="M2" s="755"/>
      <c r="N2" s="689"/>
      <c r="O2" s="689"/>
      <c r="P2" s="689"/>
      <c r="Q2" s="689"/>
      <c r="R2" s="689"/>
      <c r="S2" s="689"/>
      <c r="T2" s="755" t="s">
        <v>374</v>
      </c>
      <c r="U2" s="818">
        <v>6</v>
      </c>
      <c r="V2" s="818"/>
      <c r="W2" s="755" t="s">
        <v>381</v>
      </c>
      <c r="X2" s="833">
        <f>IF(U2=0,"",YEAR(DATE(2018+U2,1,1)))</f>
        <v>2024</v>
      </c>
      <c r="Y2" s="833"/>
      <c r="Z2" s="689" t="s">
        <v>314</v>
      </c>
      <c r="AA2" s="689" t="s">
        <v>88</v>
      </c>
      <c r="AB2" s="818">
        <v>4</v>
      </c>
      <c r="AC2" s="818"/>
      <c r="AD2" s="689" t="s">
        <v>164</v>
      </c>
      <c r="AE2" s="689"/>
      <c r="AF2" s="689"/>
      <c r="AG2" s="689"/>
      <c r="AH2" s="689"/>
      <c r="AI2" s="689"/>
      <c r="AJ2" s="856"/>
      <c r="AK2" s="755" t="s">
        <v>395</v>
      </c>
      <c r="AL2" s="755" t="s">
        <v>381</v>
      </c>
      <c r="AM2" s="818"/>
      <c r="AN2" s="818"/>
      <c r="AO2" s="818"/>
      <c r="AP2" s="818"/>
      <c r="AQ2" s="818"/>
      <c r="AR2" s="818"/>
      <c r="AS2" s="818"/>
      <c r="AT2" s="818"/>
      <c r="AU2" s="818"/>
      <c r="AV2" s="818"/>
      <c r="AW2" s="818"/>
      <c r="AX2" s="818"/>
      <c r="AY2" s="818"/>
      <c r="AZ2" s="818"/>
      <c r="BA2" s="818"/>
      <c r="BB2" s="856" t="s">
        <v>106</v>
      </c>
      <c r="BC2" s="755"/>
      <c r="BD2" s="755"/>
      <c r="BE2" s="932"/>
    </row>
    <row r="3" spans="1:57" s="912" customFormat="1" ht="20.25" customHeight="1">
      <c r="A3" s="689"/>
      <c r="B3" s="689"/>
      <c r="C3" s="689"/>
      <c r="D3" s="716"/>
      <c r="E3" s="689"/>
      <c r="F3" s="689"/>
      <c r="G3" s="689"/>
      <c r="H3" s="716"/>
      <c r="I3" s="755"/>
      <c r="J3" s="755"/>
      <c r="K3" s="755"/>
      <c r="L3" s="755"/>
      <c r="M3" s="755"/>
      <c r="N3" s="689"/>
      <c r="O3" s="689"/>
      <c r="P3" s="689"/>
      <c r="Q3" s="689"/>
      <c r="R3" s="689"/>
      <c r="S3" s="689"/>
      <c r="T3" s="816"/>
      <c r="U3" s="819"/>
      <c r="V3" s="819"/>
      <c r="W3" s="830"/>
      <c r="X3" s="819"/>
      <c r="Y3" s="819"/>
      <c r="Z3" s="840"/>
      <c r="AA3" s="840"/>
      <c r="AB3" s="819"/>
      <c r="AC3" s="819"/>
      <c r="AD3" s="711"/>
      <c r="AE3" s="689"/>
      <c r="AF3" s="689"/>
      <c r="AG3" s="689"/>
      <c r="AH3" s="689"/>
      <c r="AI3" s="689"/>
      <c r="AJ3" s="856"/>
      <c r="AK3" s="755"/>
      <c r="AL3" s="755"/>
      <c r="AM3" s="833"/>
      <c r="AN3" s="833"/>
      <c r="AO3" s="833"/>
      <c r="AP3" s="833"/>
      <c r="AQ3" s="833"/>
      <c r="AR3" s="833"/>
      <c r="AS3" s="833"/>
      <c r="AT3" s="833"/>
      <c r="AU3" s="833"/>
      <c r="AV3" s="833"/>
      <c r="AW3" s="833"/>
      <c r="AX3" s="833"/>
      <c r="AY3" s="892" t="s">
        <v>404</v>
      </c>
      <c r="AZ3" s="898" t="s">
        <v>409</v>
      </c>
      <c r="BA3" s="898"/>
      <c r="BB3" s="898"/>
      <c r="BC3" s="898"/>
      <c r="BD3" s="755"/>
      <c r="BE3" s="932"/>
    </row>
    <row r="4" spans="1:57" s="912" customFormat="1" ht="20.25" customHeight="1">
      <c r="A4" s="689"/>
      <c r="B4" s="692"/>
      <c r="C4" s="692"/>
      <c r="D4" s="692"/>
      <c r="E4" s="692"/>
      <c r="F4" s="692"/>
      <c r="G4" s="692"/>
      <c r="H4" s="692"/>
      <c r="I4" s="692"/>
      <c r="J4" s="758"/>
      <c r="K4" s="761"/>
      <c r="L4" s="761"/>
      <c r="M4" s="761"/>
      <c r="N4" s="761"/>
      <c r="O4" s="761"/>
      <c r="P4" s="793"/>
      <c r="Q4" s="761"/>
      <c r="R4" s="761"/>
      <c r="S4" s="812"/>
      <c r="T4" s="689"/>
      <c r="U4" s="689"/>
      <c r="V4" s="689"/>
      <c r="W4" s="689"/>
      <c r="X4" s="689"/>
      <c r="Y4" s="689"/>
      <c r="Z4" s="840"/>
      <c r="AA4" s="840"/>
      <c r="AB4" s="819"/>
      <c r="AC4" s="819"/>
      <c r="AD4" s="711"/>
      <c r="AE4" s="689"/>
      <c r="AF4" s="689"/>
      <c r="AG4" s="689"/>
      <c r="AH4" s="689"/>
      <c r="AI4" s="689"/>
      <c r="AJ4" s="856"/>
      <c r="AK4" s="755"/>
      <c r="AL4" s="755"/>
      <c r="AM4" s="833"/>
      <c r="AN4" s="833"/>
      <c r="AO4" s="833"/>
      <c r="AP4" s="833"/>
      <c r="AQ4" s="833"/>
      <c r="AR4" s="833"/>
      <c r="AS4" s="833"/>
      <c r="AT4" s="833"/>
      <c r="AU4" s="833"/>
      <c r="AV4" s="833"/>
      <c r="AW4" s="833"/>
      <c r="AX4" s="833"/>
      <c r="AY4" s="892" t="s">
        <v>406</v>
      </c>
      <c r="AZ4" s="898" t="s">
        <v>410</v>
      </c>
      <c r="BA4" s="898"/>
      <c r="BB4" s="898"/>
      <c r="BC4" s="898"/>
      <c r="BD4" s="755"/>
      <c r="BE4" s="932"/>
    </row>
    <row r="5" spans="1:57" s="912" customFormat="1" ht="20.25" customHeight="1">
      <c r="A5" s="689"/>
      <c r="B5" s="693"/>
      <c r="C5" s="693"/>
      <c r="D5" s="693"/>
      <c r="E5" s="693"/>
      <c r="F5" s="693"/>
      <c r="G5" s="693"/>
      <c r="H5" s="693"/>
      <c r="I5" s="693"/>
      <c r="J5" s="759"/>
      <c r="K5" s="762"/>
      <c r="L5" s="767"/>
      <c r="M5" s="767"/>
      <c r="N5" s="767"/>
      <c r="O5" s="767"/>
      <c r="P5" s="693"/>
      <c r="Q5" s="802"/>
      <c r="R5" s="802"/>
      <c r="S5" s="813"/>
      <c r="T5" s="689"/>
      <c r="U5" s="689"/>
      <c r="V5" s="689"/>
      <c r="W5" s="689"/>
      <c r="X5" s="689"/>
      <c r="Y5" s="689"/>
      <c r="Z5" s="840"/>
      <c r="AA5" s="840"/>
      <c r="AB5" s="819"/>
      <c r="AC5" s="819"/>
      <c r="AD5" s="854"/>
      <c r="AE5" s="854"/>
      <c r="AF5" s="854"/>
      <c r="AG5" s="854"/>
      <c r="AH5" s="689"/>
      <c r="AI5" s="689"/>
      <c r="AJ5" s="854" t="s">
        <v>393</v>
      </c>
      <c r="AK5" s="854"/>
      <c r="AL5" s="854"/>
      <c r="AM5" s="854"/>
      <c r="AN5" s="854"/>
      <c r="AO5" s="854"/>
      <c r="AP5" s="854"/>
      <c r="AQ5" s="854"/>
      <c r="AR5" s="692"/>
      <c r="AS5" s="692"/>
      <c r="AT5" s="873"/>
      <c r="AU5" s="854"/>
      <c r="AV5" s="883">
        <v>40</v>
      </c>
      <c r="AW5" s="891"/>
      <c r="AX5" s="873" t="s">
        <v>33</v>
      </c>
      <c r="AY5" s="854"/>
      <c r="AZ5" s="930">
        <v>160</v>
      </c>
      <c r="BA5" s="931"/>
      <c r="BB5" s="873" t="s">
        <v>411</v>
      </c>
      <c r="BC5" s="854"/>
      <c r="BD5" s="689"/>
      <c r="BE5" s="932"/>
    </row>
    <row r="6" spans="1:57" s="912" customFormat="1" ht="20.25" customHeight="1">
      <c r="A6" s="689"/>
      <c r="B6" s="693"/>
      <c r="C6" s="693"/>
      <c r="D6" s="693"/>
      <c r="E6" s="693"/>
      <c r="F6" s="693"/>
      <c r="G6" s="693"/>
      <c r="H6" s="693"/>
      <c r="I6" s="693"/>
      <c r="J6" s="693"/>
      <c r="K6" s="763"/>
      <c r="L6" s="763"/>
      <c r="M6" s="763"/>
      <c r="N6" s="693"/>
      <c r="O6" s="785"/>
      <c r="P6" s="794"/>
      <c r="Q6" s="794"/>
      <c r="R6" s="810"/>
      <c r="S6" s="814"/>
      <c r="T6" s="689"/>
      <c r="U6" s="689"/>
      <c r="V6" s="689"/>
      <c r="W6" s="689"/>
      <c r="X6" s="689"/>
      <c r="Y6" s="689"/>
      <c r="Z6" s="840"/>
      <c r="AA6" s="840"/>
      <c r="AB6" s="819"/>
      <c r="AC6" s="819"/>
      <c r="AD6" s="709"/>
      <c r="AE6" s="688"/>
      <c r="AF6" s="688"/>
      <c r="AG6" s="688"/>
      <c r="AH6" s="689"/>
      <c r="AI6" s="689"/>
      <c r="AJ6" s="689"/>
      <c r="AK6" s="689"/>
      <c r="AL6" s="688"/>
      <c r="AM6" s="688"/>
      <c r="AN6" s="865"/>
      <c r="AO6" s="868"/>
      <c r="AP6" s="868"/>
      <c r="AQ6" s="870"/>
      <c r="AR6" s="870"/>
      <c r="AS6" s="870"/>
      <c r="AT6" s="870"/>
      <c r="AU6" s="870"/>
      <c r="AV6" s="870"/>
      <c r="AW6" s="854" t="s">
        <v>403</v>
      </c>
      <c r="AX6" s="854"/>
      <c r="AY6" s="854"/>
      <c r="AZ6" s="899">
        <f>DAY(EOMONTH(DATE(X2,AB2,1),0))</f>
        <v>30</v>
      </c>
      <c r="BA6" s="903"/>
      <c r="BB6" s="873" t="s">
        <v>412</v>
      </c>
      <c r="BC6" s="689"/>
      <c r="BD6" s="689"/>
      <c r="BE6" s="932"/>
    </row>
    <row r="7" spans="1:57" ht="20.25" customHeight="1">
      <c r="A7" s="690"/>
      <c r="B7" s="690"/>
      <c r="C7" s="701"/>
      <c r="D7" s="701"/>
      <c r="E7" s="690"/>
      <c r="F7" s="690"/>
      <c r="G7" s="740"/>
      <c r="H7" s="690"/>
      <c r="I7" s="690"/>
      <c r="J7" s="690"/>
      <c r="K7" s="690"/>
      <c r="L7" s="690"/>
      <c r="M7" s="690"/>
      <c r="N7" s="690"/>
      <c r="O7" s="690"/>
      <c r="P7" s="690"/>
      <c r="Q7" s="690"/>
      <c r="R7" s="690"/>
      <c r="S7" s="701"/>
      <c r="T7" s="690"/>
      <c r="U7" s="690"/>
      <c r="V7" s="690"/>
      <c r="W7" s="690"/>
      <c r="X7" s="690"/>
      <c r="Y7" s="690"/>
      <c r="Z7" s="690"/>
      <c r="AA7" s="690"/>
      <c r="AB7" s="690"/>
      <c r="AC7" s="690"/>
      <c r="AD7" s="690"/>
      <c r="AE7" s="690"/>
      <c r="AF7" s="690"/>
      <c r="AG7" s="690"/>
      <c r="AH7" s="690"/>
      <c r="AI7" s="690"/>
      <c r="AJ7" s="701"/>
      <c r="AK7" s="690"/>
      <c r="AL7" s="690"/>
      <c r="AM7" s="690"/>
      <c r="AN7" s="690"/>
      <c r="AO7" s="690"/>
      <c r="AP7" s="690"/>
      <c r="AQ7" s="690"/>
      <c r="AR7" s="690"/>
      <c r="AS7" s="690"/>
      <c r="AT7" s="690"/>
      <c r="AU7" s="690"/>
      <c r="AV7" s="690"/>
      <c r="AW7" s="690"/>
      <c r="AX7" s="690"/>
      <c r="AY7" s="690"/>
      <c r="AZ7" s="690"/>
      <c r="BA7" s="690"/>
      <c r="BB7" s="690"/>
      <c r="BC7" s="904"/>
      <c r="BD7" s="904"/>
      <c r="BE7" s="933"/>
    </row>
    <row r="8" spans="1:57" ht="20.25" customHeight="1">
      <c r="A8" s="690"/>
      <c r="B8" s="694" t="s">
        <v>332</v>
      </c>
      <c r="C8" s="702" t="s">
        <v>150</v>
      </c>
      <c r="D8" s="717"/>
      <c r="E8" s="728" t="s">
        <v>36</v>
      </c>
      <c r="F8" s="717"/>
      <c r="G8" s="728" t="s">
        <v>352</v>
      </c>
      <c r="H8" s="702"/>
      <c r="I8" s="702"/>
      <c r="J8" s="702"/>
      <c r="K8" s="717"/>
      <c r="L8" s="728" t="s">
        <v>354</v>
      </c>
      <c r="M8" s="702"/>
      <c r="N8" s="702"/>
      <c r="O8" s="786"/>
      <c r="P8" s="795" t="s">
        <v>362</v>
      </c>
      <c r="Q8" s="803"/>
      <c r="R8" s="803"/>
      <c r="S8" s="803"/>
      <c r="T8" s="803"/>
      <c r="U8" s="803"/>
      <c r="V8" s="803"/>
      <c r="W8" s="803"/>
      <c r="X8" s="803"/>
      <c r="Y8" s="803"/>
      <c r="Z8" s="803"/>
      <c r="AA8" s="803"/>
      <c r="AB8" s="803"/>
      <c r="AC8" s="803"/>
      <c r="AD8" s="803"/>
      <c r="AE8" s="803"/>
      <c r="AF8" s="803"/>
      <c r="AG8" s="803"/>
      <c r="AH8" s="803"/>
      <c r="AI8" s="803"/>
      <c r="AJ8" s="803"/>
      <c r="AK8" s="803"/>
      <c r="AL8" s="803"/>
      <c r="AM8" s="803"/>
      <c r="AN8" s="803"/>
      <c r="AO8" s="803"/>
      <c r="AP8" s="803"/>
      <c r="AQ8" s="803"/>
      <c r="AR8" s="803"/>
      <c r="AS8" s="803"/>
      <c r="AT8" s="803"/>
      <c r="AU8" s="876" t="str">
        <f>IF(AZ3="４週","(9)1～4週目の勤務時間数合計","(9)1か月の勤務時間数合計")</f>
        <v>(9)1～4週目の勤務時間数合計</v>
      </c>
      <c r="AV8" s="884"/>
      <c r="AW8" s="876" t="s">
        <v>159</v>
      </c>
      <c r="AX8" s="884"/>
      <c r="AY8" s="893" t="s">
        <v>408</v>
      </c>
      <c r="AZ8" s="893"/>
      <c r="BA8" s="893"/>
      <c r="BB8" s="893"/>
      <c r="BC8" s="893"/>
      <c r="BD8" s="893"/>
    </row>
    <row r="9" spans="1:57" ht="20.25" customHeight="1">
      <c r="A9" s="690"/>
      <c r="B9" s="695"/>
      <c r="C9" s="703"/>
      <c r="D9" s="718"/>
      <c r="E9" s="729"/>
      <c r="F9" s="718"/>
      <c r="G9" s="729"/>
      <c r="H9" s="703"/>
      <c r="I9" s="703"/>
      <c r="J9" s="703"/>
      <c r="K9" s="718"/>
      <c r="L9" s="729"/>
      <c r="M9" s="703"/>
      <c r="N9" s="703"/>
      <c r="O9" s="787"/>
      <c r="P9" s="796" t="s">
        <v>363</v>
      </c>
      <c r="Q9" s="804"/>
      <c r="R9" s="804"/>
      <c r="S9" s="804"/>
      <c r="T9" s="804"/>
      <c r="U9" s="804"/>
      <c r="V9" s="823"/>
      <c r="W9" s="796" t="s">
        <v>382</v>
      </c>
      <c r="X9" s="804"/>
      <c r="Y9" s="804"/>
      <c r="Z9" s="804"/>
      <c r="AA9" s="804"/>
      <c r="AB9" s="804"/>
      <c r="AC9" s="823"/>
      <c r="AD9" s="796" t="s">
        <v>96</v>
      </c>
      <c r="AE9" s="804"/>
      <c r="AF9" s="804"/>
      <c r="AG9" s="804"/>
      <c r="AH9" s="804"/>
      <c r="AI9" s="804"/>
      <c r="AJ9" s="823"/>
      <c r="AK9" s="796" t="s">
        <v>396</v>
      </c>
      <c r="AL9" s="804"/>
      <c r="AM9" s="804"/>
      <c r="AN9" s="804"/>
      <c r="AO9" s="804"/>
      <c r="AP9" s="804"/>
      <c r="AQ9" s="823"/>
      <c r="AR9" s="796" t="s">
        <v>400</v>
      </c>
      <c r="AS9" s="804"/>
      <c r="AT9" s="823"/>
      <c r="AU9" s="877"/>
      <c r="AV9" s="885"/>
      <c r="AW9" s="877"/>
      <c r="AX9" s="885"/>
      <c r="AY9" s="893"/>
      <c r="AZ9" s="893"/>
      <c r="BA9" s="893"/>
      <c r="BB9" s="893"/>
      <c r="BC9" s="893"/>
      <c r="BD9" s="893"/>
    </row>
    <row r="10" spans="1:57" ht="20.25" customHeight="1">
      <c r="A10" s="690"/>
      <c r="B10" s="695"/>
      <c r="C10" s="703"/>
      <c r="D10" s="718"/>
      <c r="E10" s="729"/>
      <c r="F10" s="718"/>
      <c r="G10" s="729"/>
      <c r="H10" s="703"/>
      <c r="I10" s="703"/>
      <c r="J10" s="703"/>
      <c r="K10" s="718"/>
      <c r="L10" s="729"/>
      <c r="M10" s="703"/>
      <c r="N10" s="703"/>
      <c r="O10" s="787"/>
      <c r="P10" s="797">
        <f>DAY(DATE($X$2,$AB$2,1))</f>
        <v>1</v>
      </c>
      <c r="Q10" s="805">
        <f>DAY(DATE($X$2,$AB$2,2))</f>
        <v>2</v>
      </c>
      <c r="R10" s="805">
        <f>DAY(DATE($X$2,$AB$2,3))</f>
        <v>3</v>
      </c>
      <c r="S10" s="805">
        <f>DAY(DATE($X$2,$AB$2,4))</f>
        <v>4</v>
      </c>
      <c r="T10" s="805">
        <f>DAY(DATE($X$2,$AB$2,5))</f>
        <v>5</v>
      </c>
      <c r="U10" s="805">
        <f>DAY(DATE($X$2,$AB$2,6))</f>
        <v>6</v>
      </c>
      <c r="V10" s="824">
        <f>DAY(DATE($X$2,$AB$2,7))</f>
        <v>7</v>
      </c>
      <c r="W10" s="797">
        <f>DAY(DATE($X$2,$AB$2,8))</f>
        <v>8</v>
      </c>
      <c r="X10" s="805">
        <f>DAY(DATE($X$2,$AB$2,9))</f>
        <v>9</v>
      </c>
      <c r="Y10" s="805">
        <f>DAY(DATE($X$2,$AB$2,10))</f>
        <v>10</v>
      </c>
      <c r="Z10" s="805">
        <f>DAY(DATE($X$2,$AB$2,11))</f>
        <v>11</v>
      </c>
      <c r="AA10" s="805">
        <f>DAY(DATE($X$2,$AB$2,12))</f>
        <v>12</v>
      </c>
      <c r="AB10" s="805">
        <f>DAY(DATE($X$2,$AB$2,13))</f>
        <v>13</v>
      </c>
      <c r="AC10" s="824">
        <f>DAY(DATE($X$2,$AB$2,14))</f>
        <v>14</v>
      </c>
      <c r="AD10" s="797">
        <f>DAY(DATE($X$2,$AB$2,15))</f>
        <v>15</v>
      </c>
      <c r="AE10" s="805">
        <f>DAY(DATE($X$2,$AB$2,16))</f>
        <v>16</v>
      </c>
      <c r="AF10" s="805">
        <f>DAY(DATE($X$2,$AB$2,17))</f>
        <v>17</v>
      </c>
      <c r="AG10" s="805">
        <f>DAY(DATE($X$2,$AB$2,18))</f>
        <v>18</v>
      </c>
      <c r="AH10" s="805">
        <f>DAY(DATE($X$2,$AB$2,19))</f>
        <v>19</v>
      </c>
      <c r="AI10" s="805">
        <f>DAY(DATE($X$2,$AB$2,20))</f>
        <v>20</v>
      </c>
      <c r="AJ10" s="824">
        <f>DAY(DATE($X$2,$AB$2,21))</f>
        <v>21</v>
      </c>
      <c r="AK10" s="797">
        <f>DAY(DATE($X$2,$AB$2,22))</f>
        <v>22</v>
      </c>
      <c r="AL10" s="805">
        <f>DAY(DATE($X$2,$AB$2,23))</f>
        <v>23</v>
      </c>
      <c r="AM10" s="805">
        <f>DAY(DATE($X$2,$AB$2,24))</f>
        <v>24</v>
      </c>
      <c r="AN10" s="805">
        <f>DAY(DATE($X$2,$AB$2,25))</f>
        <v>25</v>
      </c>
      <c r="AO10" s="805">
        <f>DAY(DATE($X$2,$AB$2,26))</f>
        <v>26</v>
      </c>
      <c r="AP10" s="805">
        <f>DAY(DATE($X$2,$AB$2,27))</f>
        <v>27</v>
      </c>
      <c r="AQ10" s="824">
        <f>DAY(DATE($X$2,$AB$2,28))</f>
        <v>28</v>
      </c>
      <c r="AR10" s="797" t="str">
        <f>IF(AZ3="暦月",IF(DAY(DATE($X$2,$AB$2,29))=29,29,""),"")</f>
        <v/>
      </c>
      <c r="AS10" s="805" t="str">
        <f>IF(AZ3="暦月",IF(DAY(DATE($X$2,$AB$2,30))=30,30,""),"")</f>
        <v/>
      </c>
      <c r="AT10" s="824" t="str">
        <f>IF(AZ3="暦月",IF(DAY(DATE($X$2,$AB$2,31))=31,31,""),"")</f>
        <v/>
      </c>
      <c r="AU10" s="877"/>
      <c r="AV10" s="885"/>
      <c r="AW10" s="877"/>
      <c r="AX10" s="885"/>
      <c r="AY10" s="893"/>
      <c r="AZ10" s="893"/>
      <c r="BA10" s="893"/>
      <c r="BB10" s="893"/>
      <c r="BC10" s="893"/>
      <c r="BD10" s="893"/>
    </row>
    <row r="11" spans="1:57" ht="20.25" hidden="1" customHeight="1">
      <c r="A11" s="690"/>
      <c r="B11" s="695"/>
      <c r="C11" s="703"/>
      <c r="D11" s="718"/>
      <c r="E11" s="729"/>
      <c r="F11" s="718"/>
      <c r="G11" s="729"/>
      <c r="H11" s="703"/>
      <c r="I11" s="703"/>
      <c r="J11" s="703"/>
      <c r="K11" s="718"/>
      <c r="L11" s="729"/>
      <c r="M11" s="703"/>
      <c r="N11" s="703"/>
      <c r="O11" s="787"/>
      <c r="P11" s="797">
        <f>WEEKDAY(DATE($X$2,$AB$2,1))</f>
        <v>2</v>
      </c>
      <c r="Q11" s="805">
        <f>WEEKDAY(DATE($X$2,$AB$2,2))</f>
        <v>3</v>
      </c>
      <c r="R11" s="805">
        <f>WEEKDAY(DATE($X$2,$AB$2,3))</f>
        <v>4</v>
      </c>
      <c r="S11" s="805">
        <f>WEEKDAY(DATE($X$2,$AB$2,4))</f>
        <v>5</v>
      </c>
      <c r="T11" s="805">
        <f>WEEKDAY(DATE($X$2,$AB$2,5))</f>
        <v>6</v>
      </c>
      <c r="U11" s="805">
        <f>WEEKDAY(DATE($X$2,$AB$2,6))</f>
        <v>7</v>
      </c>
      <c r="V11" s="824">
        <f>WEEKDAY(DATE($X$2,$AB$2,7))</f>
        <v>1</v>
      </c>
      <c r="W11" s="797">
        <f>WEEKDAY(DATE($X$2,$AB$2,8))</f>
        <v>2</v>
      </c>
      <c r="X11" s="805">
        <f>WEEKDAY(DATE($X$2,$AB$2,9))</f>
        <v>3</v>
      </c>
      <c r="Y11" s="805">
        <f>WEEKDAY(DATE($X$2,$AB$2,10))</f>
        <v>4</v>
      </c>
      <c r="Z11" s="805">
        <f>WEEKDAY(DATE($X$2,$AB$2,11))</f>
        <v>5</v>
      </c>
      <c r="AA11" s="805">
        <f>WEEKDAY(DATE($X$2,$AB$2,12))</f>
        <v>6</v>
      </c>
      <c r="AB11" s="805">
        <f>WEEKDAY(DATE($X$2,$AB$2,13))</f>
        <v>7</v>
      </c>
      <c r="AC11" s="824">
        <f>WEEKDAY(DATE($X$2,$AB$2,14))</f>
        <v>1</v>
      </c>
      <c r="AD11" s="797">
        <f>WEEKDAY(DATE($X$2,$AB$2,15))</f>
        <v>2</v>
      </c>
      <c r="AE11" s="805">
        <f>WEEKDAY(DATE($X$2,$AB$2,16))</f>
        <v>3</v>
      </c>
      <c r="AF11" s="805">
        <f>WEEKDAY(DATE($X$2,$AB$2,17))</f>
        <v>4</v>
      </c>
      <c r="AG11" s="805">
        <f>WEEKDAY(DATE($X$2,$AB$2,18))</f>
        <v>5</v>
      </c>
      <c r="AH11" s="805">
        <f>WEEKDAY(DATE($X$2,$AB$2,19))</f>
        <v>6</v>
      </c>
      <c r="AI11" s="805">
        <f>WEEKDAY(DATE($X$2,$AB$2,20))</f>
        <v>7</v>
      </c>
      <c r="AJ11" s="824">
        <f>WEEKDAY(DATE($X$2,$AB$2,21))</f>
        <v>1</v>
      </c>
      <c r="AK11" s="797">
        <f>WEEKDAY(DATE($X$2,$AB$2,22))</f>
        <v>2</v>
      </c>
      <c r="AL11" s="805">
        <f>WEEKDAY(DATE($X$2,$AB$2,23))</f>
        <v>3</v>
      </c>
      <c r="AM11" s="805">
        <f>WEEKDAY(DATE($X$2,$AB$2,24))</f>
        <v>4</v>
      </c>
      <c r="AN11" s="805">
        <f>WEEKDAY(DATE($X$2,$AB$2,25))</f>
        <v>5</v>
      </c>
      <c r="AO11" s="805">
        <f>WEEKDAY(DATE($X$2,$AB$2,26))</f>
        <v>6</v>
      </c>
      <c r="AP11" s="805">
        <f>WEEKDAY(DATE($X$2,$AB$2,27))</f>
        <v>7</v>
      </c>
      <c r="AQ11" s="824">
        <f>WEEKDAY(DATE($X$2,$AB$2,28))</f>
        <v>1</v>
      </c>
      <c r="AR11" s="797">
        <f>IF(AR10=29,WEEKDAY(DATE($X$2,$AB$2,29)),0)</f>
        <v>0</v>
      </c>
      <c r="AS11" s="805">
        <f>IF(AS10=30,WEEKDAY(DATE($X$2,$AB$2,30)),0)</f>
        <v>0</v>
      </c>
      <c r="AT11" s="824">
        <f>IF(AT10=31,WEEKDAY(DATE($X$2,$AB$2,31)),0)</f>
        <v>0</v>
      </c>
      <c r="AU11" s="878"/>
      <c r="AV11" s="886"/>
      <c r="AW11" s="878"/>
      <c r="AX11" s="886"/>
      <c r="AY11" s="894"/>
      <c r="AZ11" s="894"/>
      <c r="BA11" s="894"/>
      <c r="BB11" s="894"/>
      <c r="BC11" s="894"/>
      <c r="BD11" s="894"/>
    </row>
    <row r="12" spans="1:57" ht="20.25" customHeight="1">
      <c r="A12" s="690"/>
      <c r="B12" s="696"/>
      <c r="C12" s="704"/>
      <c r="D12" s="719"/>
      <c r="E12" s="730"/>
      <c r="F12" s="719"/>
      <c r="G12" s="730"/>
      <c r="H12" s="704"/>
      <c r="I12" s="704"/>
      <c r="J12" s="704"/>
      <c r="K12" s="719"/>
      <c r="L12" s="730"/>
      <c r="M12" s="704"/>
      <c r="N12" s="704"/>
      <c r="O12" s="788"/>
      <c r="P12" s="798" t="str">
        <f t="shared" ref="P12:AQ12" si="0">IF(P11=1,"日",IF(P11=2,"月",IF(P11=3,"火",IF(P11=4,"水",IF(P11=5,"木",IF(P11=6,"金","土"))))))</f>
        <v>月</v>
      </c>
      <c r="Q12" s="806" t="str">
        <f t="shared" si="0"/>
        <v>火</v>
      </c>
      <c r="R12" s="806" t="str">
        <f t="shared" si="0"/>
        <v>水</v>
      </c>
      <c r="S12" s="806" t="str">
        <f t="shared" si="0"/>
        <v>木</v>
      </c>
      <c r="T12" s="806" t="str">
        <f t="shared" si="0"/>
        <v>金</v>
      </c>
      <c r="U12" s="806" t="str">
        <f t="shared" si="0"/>
        <v>土</v>
      </c>
      <c r="V12" s="825" t="str">
        <f t="shared" si="0"/>
        <v>日</v>
      </c>
      <c r="W12" s="798" t="str">
        <f t="shared" si="0"/>
        <v>月</v>
      </c>
      <c r="X12" s="806" t="str">
        <f t="shared" si="0"/>
        <v>火</v>
      </c>
      <c r="Y12" s="806" t="str">
        <f t="shared" si="0"/>
        <v>水</v>
      </c>
      <c r="Z12" s="806" t="str">
        <f t="shared" si="0"/>
        <v>木</v>
      </c>
      <c r="AA12" s="806" t="str">
        <f t="shared" si="0"/>
        <v>金</v>
      </c>
      <c r="AB12" s="806" t="str">
        <f t="shared" si="0"/>
        <v>土</v>
      </c>
      <c r="AC12" s="825" t="str">
        <f t="shared" si="0"/>
        <v>日</v>
      </c>
      <c r="AD12" s="798" t="str">
        <f t="shared" si="0"/>
        <v>月</v>
      </c>
      <c r="AE12" s="806" t="str">
        <f t="shared" si="0"/>
        <v>火</v>
      </c>
      <c r="AF12" s="806" t="str">
        <f t="shared" si="0"/>
        <v>水</v>
      </c>
      <c r="AG12" s="806" t="str">
        <f t="shared" si="0"/>
        <v>木</v>
      </c>
      <c r="AH12" s="806" t="str">
        <f t="shared" si="0"/>
        <v>金</v>
      </c>
      <c r="AI12" s="806" t="str">
        <f t="shared" si="0"/>
        <v>土</v>
      </c>
      <c r="AJ12" s="825" t="str">
        <f t="shared" si="0"/>
        <v>日</v>
      </c>
      <c r="AK12" s="798" t="str">
        <f t="shared" si="0"/>
        <v>月</v>
      </c>
      <c r="AL12" s="806" t="str">
        <f t="shared" si="0"/>
        <v>火</v>
      </c>
      <c r="AM12" s="806" t="str">
        <f t="shared" si="0"/>
        <v>水</v>
      </c>
      <c r="AN12" s="806" t="str">
        <f t="shared" si="0"/>
        <v>木</v>
      </c>
      <c r="AO12" s="806" t="str">
        <f t="shared" si="0"/>
        <v>金</v>
      </c>
      <c r="AP12" s="806" t="str">
        <f t="shared" si="0"/>
        <v>土</v>
      </c>
      <c r="AQ12" s="825" t="str">
        <f t="shared" si="0"/>
        <v>日</v>
      </c>
      <c r="AR12" s="806" t="str">
        <f>IF(AR11=1,"日",IF(AR11=2,"月",IF(AR11=3,"火",IF(AR11=4,"水",IF(AR11=5,"木",IF(AR11=6,"金",IF(AR11=0,"","土")))))))</f>
        <v/>
      </c>
      <c r="AS12" s="806" t="str">
        <f>IF(AS11=1,"日",IF(AS11=2,"月",IF(AS11=3,"火",IF(AS11=4,"水",IF(AS11=5,"木",IF(AS11=6,"金",IF(AS11=0,"","土")))))))</f>
        <v/>
      </c>
      <c r="AT12" s="806" t="str">
        <f>IF(AT11=1,"日",IF(AT11=2,"月",IF(AT11=3,"火",IF(AT11=4,"水",IF(AT11=5,"木",IF(AT11=6,"金",IF(AT11=0,"","土")))))))</f>
        <v/>
      </c>
      <c r="AU12" s="879"/>
      <c r="AV12" s="887"/>
      <c r="AW12" s="879"/>
      <c r="AX12" s="887"/>
      <c r="AY12" s="894"/>
      <c r="AZ12" s="894"/>
      <c r="BA12" s="894"/>
      <c r="BB12" s="894"/>
      <c r="BC12" s="894"/>
      <c r="BD12" s="894"/>
    </row>
    <row r="13" spans="1:57" ht="39.950000000000003" customHeight="1">
      <c r="A13" s="690"/>
      <c r="B13" s="697">
        <v>1</v>
      </c>
      <c r="C13" s="705" t="s">
        <v>416</v>
      </c>
      <c r="D13" s="720"/>
      <c r="E13" s="731" t="s">
        <v>138</v>
      </c>
      <c r="F13" s="737"/>
      <c r="G13" s="746" t="s">
        <v>420</v>
      </c>
      <c r="H13" s="752"/>
      <c r="I13" s="752"/>
      <c r="J13" s="752"/>
      <c r="K13" s="764"/>
      <c r="L13" s="768" t="s">
        <v>423</v>
      </c>
      <c r="M13" s="777"/>
      <c r="N13" s="777"/>
      <c r="O13" s="789"/>
      <c r="P13" s="799">
        <v>8</v>
      </c>
      <c r="Q13" s="807">
        <v>8</v>
      </c>
      <c r="R13" s="807">
        <v>8</v>
      </c>
      <c r="S13" s="807"/>
      <c r="T13" s="807"/>
      <c r="U13" s="807">
        <v>8</v>
      </c>
      <c r="V13" s="826">
        <v>8</v>
      </c>
      <c r="W13" s="799">
        <v>8</v>
      </c>
      <c r="X13" s="807">
        <v>8</v>
      </c>
      <c r="Y13" s="807">
        <v>8</v>
      </c>
      <c r="Z13" s="807"/>
      <c r="AA13" s="807"/>
      <c r="AB13" s="807">
        <v>8</v>
      </c>
      <c r="AC13" s="826">
        <v>8</v>
      </c>
      <c r="AD13" s="799">
        <v>8</v>
      </c>
      <c r="AE13" s="807">
        <v>8</v>
      </c>
      <c r="AF13" s="807">
        <v>8</v>
      </c>
      <c r="AG13" s="807"/>
      <c r="AH13" s="807"/>
      <c r="AI13" s="807">
        <v>8</v>
      </c>
      <c r="AJ13" s="826">
        <v>8</v>
      </c>
      <c r="AK13" s="799">
        <v>8</v>
      </c>
      <c r="AL13" s="807">
        <v>8</v>
      </c>
      <c r="AM13" s="807">
        <v>8</v>
      </c>
      <c r="AN13" s="807"/>
      <c r="AO13" s="807"/>
      <c r="AP13" s="807">
        <v>8</v>
      </c>
      <c r="AQ13" s="826">
        <v>8</v>
      </c>
      <c r="AR13" s="799"/>
      <c r="AS13" s="807"/>
      <c r="AT13" s="826"/>
      <c r="AU13" s="880">
        <f t="shared" ref="AU13:AU30" si="1">IF($AZ$3="４週",SUM(P13:AQ13),IF($AZ$3="暦月",SUM(P13:AT13),""))</f>
        <v>160</v>
      </c>
      <c r="AV13" s="888"/>
      <c r="AW13" s="880">
        <f t="shared" ref="AW13:AW30" si="2">IF($AZ$3="４週",AU13/4,IF($AZ$3="暦月",AU13/($AZ$6/7),""))</f>
        <v>40</v>
      </c>
      <c r="AX13" s="888"/>
      <c r="AY13" s="895"/>
      <c r="AZ13" s="900"/>
      <c r="BA13" s="900"/>
      <c r="BB13" s="900"/>
      <c r="BC13" s="900"/>
      <c r="BD13" s="905"/>
    </row>
    <row r="14" spans="1:57" ht="39.950000000000003" customHeight="1">
      <c r="A14" s="690"/>
      <c r="B14" s="698">
        <f t="shared" ref="B14:B30" si="3">B13+1</f>
        <v>2</v>
      </c>
      <c r="C14" s="706" t="s">
        <v>417</v>
      </c>
      <c r="D14" s="721"/>
      <c r="E14" s="732" t="s">
        <v>138</v>
      </c>
      <c r="F14" s="738"/>
      <c r="G14" s="747" t="s">
        <v>58</v>
      </c>
      <c r="H14" s="753"/>
      <c r="I14" s="753"/>
      <c r="J14" s="753"/>
      <c r="K14" s="765"/>
      <c r="L14" s="769" t="s">
        <v>423</v>
      </c>
      <c r="M14" s="778"/>
      <c r="N14" s="778"/>
      <c r="O14" s="790"/>
      <c r="P14" s="800">
        <v>8</v>
      </c>
      <c r="Q14" s="808">
        <v>8</v>
      </c>
      <c r="R14" s="808"/>
      <c r="S14" s="808">
        <v>8</v>
      </c>
      <c r="T14" s="808">
        <v>8</v>
      </c>
      <c r="U14" s="808">
        <v>8</v>
      </c>
      <c r="V14" s="827"/>
      <c r="W14" s="800">
        <v>8</v>
      </c>
      <c r="X14" s="808">
        <v>8</v>
      </c>
      <c r="Y14" s="808"/>
      <c r="Z14" s="808">
        <v>8</v>
      </c>
      <c r="AA14" s="808">
        <v>8</v>
      </c>
      <c r="AB14" s="808">
        <v>8</v>
      </c>
      <c r="AC14" s="827"/>
      <c r="AD14" s="800">
        <v>8</v>
      </c>
      <c r="AE14" s="808">
        <v>8</v>
      </c>
      <c r="AF14" s="808"/>
      <c r="AG14" s="808">
        <v>8</v>
      </c>
      <c r="AH14" s="808">
        <v>8</v>
      </c>
      <c r="AI14" s="808">
        <v>8</v>
      </c>
      <c r="AJ14" s="827"/>
      <c r="AK14" s="800">
        <v>8</v>
      </c>
      <c r="AL14" s="808">
        <v>8</v>
      </c>
      <c r="AM14" s="808"/>
      <c r="AN14" s="808">
        <v>8</v>
      </c>
      <c r="AO14" s="808">
        <v>8</v>
      </c>
      <c r="AP14" s="808">
        <v>8</v>
      </c>
      <c r="AQ14" s="827"/>
      <c r="AR14" s="800"/>
      <c r="AS14" s="808"/>
      <c r="AT14" s="827"/>
      <c r="AU14" s="881">
        <f t="shared" si="1"/>
        <v>160</v>
      </c>
      <c r="AV14" s="889"/>
      <c r="AW14" s="881">
        <f t="shared" si="2"/>
        <v>40</v>
      </c>
      <c r="AX14" s="889"/>
      <c r="AY14" s="896"/>
      <c r="AZ14" s="901"/>
      <c r="BA14" s="901"/>
      <c r="BB14" s="901"/>
      <c r="BC14" s="901"/>
      <c r="BD14" s="906"/>
    </row>
    <row r="15" spans="1:57" ht="39.950000000000003" customHeight="1">
      <c r="A15" s="690"/>
      <c r="B15" s="698">
        <f t="shared" si="3"/>
        <v>3</v>
      </c>
      <c r="C15" s="706" t="s">
        <v>418</v>
      </c>
      <c r="D15" s="721"/>
      <c r="E15" s="732" t="s">
        <v>138</v>
      </c>
      <c r="F15" s="738"/>
      <c r="G15" s="747" t="s">
        <v>421</v>
      </c>
      <c r="H15" s="753"/>
      <c r="I15" s="753"/>
      <c r="J15" s="753"/>
      <c r="K15" s="765"/>
      <c r="L15" s="769" t="s">
        <v>423</v>
      </c>
      <c r="M15" s="778"/>
      <c r="N15" s="778"/>
      <c r="O15" s="790"/>
      <c r="P15" s="800"/>
      <c r="Q15" s="808">
        <v>8</v>
      </c>
      <c r="R15" s="808">
        <v>8</v>
      </c>
      <c r="S15" s="808"/>
      <c r="T15" s="808">
        <v>8</v>
      </c>
      <c r="U15" s="808">
        <v>8</v>
      </c>
      <c r="V15" s="827">
        <v>8</v>
      </c>
      <c r="W15" s="800"/>
      <c r="X15" s="808">
        <v>8</v>
      </c>
      <c r="Y15" s="808">
        <v>8</v>
      </c>
      <c r="Z15" s="808"/>
      <c r="AA15" s="808">
        <v>8</v>
      </c>
      <c r="AB15" s="808">
        <v>8</v>
      </c>
      <c r="AC15" s="827">
        <v>8</v>
      </c>
      <c r="AD15" s="800"/>
      <c r="AE15" s="808">
        <v>8</v>
      </c>
      <c r="AF15" s="808">
        <v>8</v>
      </c>
      <c r="AG15" s="808"/>
      <c r="AH15" s="808">
        <v>8</v>
      </c>
      <c r="AI15" s="808">
        <v>8</v>
      </c>
      <c r="AJ15" s="827">
        <v>8</v>
      </c>
      <c r="AK15" s="800"/>
      <c r="AL15" s="808">
        <v>8</v>
      </c>
      <c r="AM15" s="808">
        <v>8</v>
      </c>
      <c r="AN15" s="808"/>
      <c r="AO15" s="808">
        <v>8</v>
      </c>
      <c r="AP15" s="808">
        <v>8</v>
      </c>
      <c r="AQ15" s="827">
        <v>8</v>
      </c>
      <c r="AR15" s="800"/>
      <c r="AS15" s="808"/>
      <c r="AT15" s="827"/>
      <c r="AU15" s="881">
        <f t="shared" si="1"/>
        <v>160</v>
      </c>
      <c r="AV15" s="889"/>
      <c r="AW15" s="881">
        <f t="shared" si="2"/>
        <v>40</v>
      </c>
      <c r="AX15" s="889"/>
      <c r="AY15" s="896"/>
      <c r="AZ15" s="901"/>
      <c r="BA15" s="901"/>
      <c r="BB15" s="901"/>
      <c r="BC15" s="901"/>
      <c r="BD15" s="906"/>
    </row>
    <row r="16" spans="1:57" ht="39.950000000000003" customHeight="1">
      <c r="A16" s="690"/>
      <c r="B16" s="698">
        <f t="shared" si="3"/>
        <v>4</v>
      </c>
      <c r="C16" s="706" t="s">
        <v>417</v>
      </c>
      <c r="D16" s="721"/>
      <c r="E16" s="732" t="s">
        <v>371</v>
      </c>
      <c r="F16" s="738"/>
      <c r="G16" s="747" t="s">
        <v>422</v>
      </c>
      <c r="H16" s="753"/>
      <c r="I16" s="753"/>
      <c r="J16" s="753"/>
      <c r="K16" s="765"/>
      <c r="L16" s="769" t="s">
        <v>423</v>
      </c>
      <c r="M16" s="778"/>
      <c r="N16" s="778"/>
      <c r="O16" s="790"/>
      <c r="P16" s="800">
        <v>4</v>
      </c>
      <c r="Q16" s="808">
        <v>4</v>
      </c>
      <c r="R16" s="808"/>
      <c r="S16" s="808"/>
      <c r="T16" s="808">
        <v>4</v>
      </c>
      <c r="U16" s="808">
        <v>4</v>
      </c>
      <c r="V16" s="827">
        <v>4</v>
      </c>
      <c r="W16" s="800">
        <v>4</v>
      </c>
      <c r="X16" s="808">
        <v>4</v>
      </c>
      <c r="Y16" s="808"/>
      <c r="Z16" s="808"/>
      <c r="AA16" s="808">
        <v>4</v>
      </c>
      <c r="AB16" s="808">
        <v>4</v>
      </c>
      <c r="AC16" s="827">
        <v>4</v>
      </c>
      <c r="AD16" s="800">
        <v>4</v>
      </c>
      <c r="AE16" s="808">
        <v>4</v>
      </c>
      <c r="AF16" s="808"/>
      <c r="AG16" s="808"/>
      <c r="AH16" s="808">
        <v>4</v>
      </c>
      <c r="AI16" s="808">
        <v>4</v>
      </c>
      <c r="AJ16" s="827">
        <v>4</v>
      </c>
      <c r="AK16" s="800">
        <v>4</v>
      </c>
      <c r="AL16" s="808">
        <v>4</v>
      </c>
      <c r="AM16" s="808"/>
      <c r="AN16" s="808"/>
      <c r="AO16" s="808">
        <v>4</v>
      </c>
      <c r="AP16" s="808">
        <v>4</v>
      </c>
      <c r="AQ16" s="827">
        <v>4</v>
      </c>
      <c r="AR16" s="800"/>
      <c r="AS16" s="808"/>
      <c r="AT16" s="827"/>
      <c r="AU16" s="881">
        <f t="shared" si="1"/>
        <v>80</v>
      </c>
      <c r="AV16" s="889"/>
      <c r="AW16" s="881">
        <f t="shared" si="2"/>
        <v>20</v>
      </c>
      <c r="AX16" s="889"/>
      <c r="AY16" s="896"/>
      <c r="AZ16" s="901"/>
      <c r="BA16" s="901"/>
      <c r="BB16" s="901"/>
      <c r="BC16" s="901"/>
      <c r="BD16" s="906"/>
    </row>
    <row r="17" spans="1:56" ht="39.950000000000003" customHeight="1">
      <c r="A17" s="690"/>
      <c r="B17" s="698">
        <f t="shared" si="3"/>
        <v>5</v>
      </c>
      <c r="C17" s="706" t="s">
        <v>417</v>
      </c>
      <c r="D17" s="721"/>
      <c r="E17" s="732" t="s">
        <v>371</v>
      </c>
      <c r="F17" s="738"/>
      <c r="G17" s="747" t="s">
        <v>422</v>
      </c>
      <c r="H17" s="753"/>
      <c r="I17" s="753"/>
      <c r="J17" s="753"/>
      <c r="K17" s="765"/>
      <c r="L17" s="769" t="s">
        <v>423</v>
      </c>
      <c r="M17" s="778"/>
      <c r="N17" s="778"/>
      <c r="O17" s="790"/>
      <c r="P17" s="800">
        <v>4</v>
      </c>
      <c r="Q17" s="808">
        <v>4</v>
      </c>
      <c r="R17" s="808"/>
      <c r="S17" s="808"/>
      <c r="T17" s="808">
        <v>4</v>
      </c>
      <c r="U17" s="808">
        <v>4</v>
      </c>
      <c r="V17" s="827">
        <v>4</v>
      </c>
      <c r="W17" s="800">
        <v>4</v>
      </c>
      <c r="X17" s="808">
        <v>4</v>
      </c>
      <c r="Y17" s="808"/>
      <c r="Z17" s="808"/>
      <c r="AA17" s="808">
        <v>4</v>
      </c>
      <c r="AB17" s="808">
        <v>4</v>
      </c>
      <c r="AC17" s="827">
        <v>4</v>
      </c>
      <c r="AD17" s="800">
        <v>4</v>
      </c>
      <c r="AE17" s="808">
        <v>4</v>
      </c>
      <c r="AF17" s="808"/>
      <c r="AG17" s="808"/>
      <c r="AH17" s="808">
        <v>4</v>
      </c>
      <c r="AI17" s="808">
        <v>4</v>
      </c>
      <c r="AJ17" s="827">
        <v>4</v>
      </c>
      <c r="AK17" s="800">
        <v>4</v>
      </c>
      <c r="AL17" s="808">
        <v>4</v>
      </c>
      <c r="AM17" s="808"/>
      <c r="AN17" s="808"/>
      <c r="AO17" s="808">
        <v>4</v>
      </c>
      <c r="AP17" s="808">
        <v>4</v>
      </c>
      <c r="AQ17" s="827">
        <v>4</v>
      </c>
      <c r="AR17" s="800"/>
      <c r="AS17" s="808"/>
      <c r="AT17" s="827"/>
      <c r="AU17" s="881">
        <f t="shared" si="1"/>
        <v>80</v>
      </c>
      <c r="AV17" s="889"/>
      <c r="AW17" s="881">
        <f t="shared" si="2"/>
        <v>20</v>
      </c>
      <c r="AX17" s="889"/>
      <c r="AY17" s="896"/>
      <c r="AZ17" s="901"/>
      <c r="BA17" s="901"/>
      <c r="BB17" s="901"/>
      <c r="BC17" s="901"/>
      <c r="BD17" s="906"/>
    </row>
    <row r="18" spans="1:56" ht="39.950000000000003" customHeight="1">
      <c r="A18" s="690"/>
      <c r="B18" s="698">
        <f t="shared" si="3"/>
        <v>6</v>
      </c>
      <c r="C18" s="706" t="s">
        <v>417</v>
      </c>
      <c r="D18" s="721"/>
      <c r="E18" s="732" t="s">
        <v>371</v>
      </c>
      <c r="F18" s="738"/>
      <c r="G18" s="747" t="s">
        <v>422</v>
      </c>
      <c r="H18" s="753"/>
      <c r="I18" s="753"/>
      <c r="J18" s="753"/>
      <c r="K18" s="765"/>
      <c r="L18" s="769" t="s">
        <v>423</v>
      </c>
      <c r="M18" s="778"/>
      <c r="N18" s="778"/>
      <c r="O18" s="790"/>
      <c r="P18" s="800"/>
      <c r="Q18" s="808">
        <v>4</v>
      </c>
      <c r="R18" s="808">
        <v>4</v>
      </c>
      <c r="S18" s="808">
        <v>4</v>
      </c>
      <c r="T18" s="808">
        <v>4</v>
      </c>
      <c r="U18" s="808"/>
      <c r="V18" s="827">
        <v>4</v>
      </c>
      <c r="W18" s="800"/>
      <c r="X18" s="808">
        <v>4</v>
      </c>
      <c r="Y18" s="808">
        <v>4</v>
      </c>
      <c r="Z18" s="808">
        <v>4</v>
      </c>
      <c r="AA18" s="808">
        <v>4</v>
      </c>
      <c r="AB18" s="808"/>
      <c r="AC18" s="827">
        <v>4</v>
      </c>
      <c r="AD18" s="800"/>
      <c r="AE18" s="808">
        <v>4</v>
      </c>
      <c r="AF18" s="808">
        <v>4</v>
      </c>
      <c r="AG18" s="808">
        <v>4</v>
      </c>
      <c r="AH18" s="808">
        <v>4</v>
      </c>
      <c r="AI18" s="808"/>
      <c r="AJ18" s="827">
        <v>4</v>
      </c>
      <c r="AK18" s="800"/>
      <c r="AL18" s="808">
        <v>4</v>
      </c>
      <c r="AM18" s="808">
        <v>4</v>
      </c>
      <c r="AN18" s="808">
        <v>4</v>
      </c>
      <c r="AO18" s="808">
        <v>4</v>
      </c>
      <c r="AP18" s="808"/>
      <c r="AQ18" s="827">
        <v>4</v>
      </c>
      <c r="AR18" s="800"/>
      <c r="AS18" s="808"/>
      <c r="AT18" s="827"/>
      <c r="AU18" s="881">
        <f t="shared" si="1"/>
        <v>80</v>
      </c>
      <c r="AV18" s="889"/>
      <c r="AW18" s="881">
        <f t="shared" si="2"/>
        <v>20</v>
      </c>
      <c r="AX18" s="889"/>
      <c r="AY18" s="896"/>
      <c r="AZ18" s="901"/>
      <c r="BA18" s="901"/>
      <c r="BB18" s="901"/>
      <c r="BC18" s="901"/>
      <c r="BD18" s="906"/>
    </row>
    <row r="19" spans="1:56" ht="39.950000000000003" customHeight="1">
      <c r="A19" s="690"/>
      <c r="B19" s="698">
        <f t="shared" si="3"/>
        <v>7</v>
      </c>
      <c r="C19" s="706" t="s">
        <v>417</v>
      </c>
      <c r="D19" s="721"/>
      <c r="E19" s="732" t="s">
        <v>371</v>
      </c>
      <c r="F19" s="738"/>
      <c r="G19" s="747" t="s">
        <v>422</v>
      </c>
      <c r="H19" s="753"/>
      <c r="I19" s="753"/>
      <c r="J19" s="753"/>
      <c r="K19" s="765"/>
      <c r="L19" s="769" t="s">
        <v>423</v>
      </c>
      <c r="M19" s="778"/>
      <c r="N19" s="778"/>
      <c r="O19" s="790"/>
      <c r="P19" s="800">
        <v>4</v>
      </c>
      <c r="Q19" s="808"/>
      <c r="R19" s="808">
        <v>4</v>
      </c>
      <c r="S19" s="808">
        <v>4</v>
      </c>
      <c r="T19" s="808"/>
      <c r="U19" s="808">
        <v>4</v>
      </c>
      <c r="V19" s="827">
        <v>4</v>
      </c>
      <c r="W19" s="800">
        <v>4</v>
      </c>
      <c r="X19" s="808"/>
      <c r="Y19" s="808">
        <v>4</v>
      </c>
      <c r="Z19" s="808">
        <v>4</v>
      </c>
      <c r="AA19" s="808"/>
      <c r="AB19" s="808"/>
      <c r="AC19" s="827">
        <v>4</v>
      </c>
      <c r="AD19" s="800">
        <v>4</v>
      </c>
      <c r="AE19" s="808"/>
      <c r="AF19" s="808">
        <v>4</v>
      </c>
      <c r="AG19" s="808">
        <v>4</v>
      </c>
      <c r="AH19" s="808"/>
      <c r="AI19" s="808"/>
      <c r="AJ19" s="827">
        <v>4</v>
      </c>
      <c r="AK19" s="800">
        <v>4</v>
      </c>
      <c r="AL19" s="808"/>
      <c r="AM19" s="808">
        <v>4</v>
      </c>
      <c r="AN19" s="808">
        <v>4</v>
      </c>
      <c r="AO19" s="808"/>
      <c r="AP19" s="808"/>
      <c r="AQ19" s="827">
        <v>4</v>
      </c>
      <c r="AR19" s="800"/>
      <c r="AS19" s="808"/>
      <c r="AT19" s="827"/>
      <c r="AU19" s="881">
        <f t="shared" si="1"/>
        <v>68</v>
      </c>
      <c r="AV19" s="889"/>
      <c r="AW19" s="881">
        <f t="shared" si="2"/>
        <v>17</v>
      </c>
      <c r="AX19" s="889"/>
      <c r="AY19" s="896"/>
      <c r="AZ19" s="901"/>
      <c r="BA19" s="901"/>
      <c r="BB19" s="901"/>
      <c r="BC19" s="901"/>
      <c r="BD19" s="906"/>
    </row>
    <row r="20" spans="1:56" ht="39.950000000000003" customHeight="1">
      <c r="A20" s="690"/>
      <c r="B20" s="698">
        <f t="shared" si="3"/>
        <v>8</v>
      </c>
      <c r="C20" s="706" t="s">
        <v>417</v>
      </c>
      <c r="D20" s="721"/>
      <c r="E20" s="732" t="s">
        <v>371</v>
      </c>
      <c r="F20" s="738"/>
      <c r="G20" s="747" t="s">
        <v>422</v>
      </c>
      <c r="H20" s="753"/>
      <c r="I20" s="753"/>
      <c r="J20" s="753"/>
      <c r="K20" s="765"/>
      <c r="L20" s="769" t="s">
        <v>423</v>
      </c>
      <c r="M20" s="778"/>
      <c r="N20" s="778"/>
      <c r="O20" s="790"/>
      <c r="P20" s="800">
        <v>4</v>
      </c>
      <c r="Q20" s="808"/>
      <c r="R20" s="808">
        <v>4</v>
      </c>
      <c r="S20" s="808">
        <v>4</v>
      </c>
      <c r="T20" s="808"/>
      <c r="U20" s="808"/>
      <c r="V20" s="827">
        <v>4</v>
      </c>
      <c r="W20" s="800">
        <v>4</v>
      </c>
      <c r="X20" s="808"/>
      <c r="Y20" s="808">
        <v>4</v>
      </c>
      <c r="Z20" s="808">
        <v>4</v>
      </c>
      <c r="AA20" s="808"/>
      <c r="AB20" s="808"/>
      <c r="AC20" s="827">
        <v>4</v>
      </c>
      <c r="AD20" s="800">
        <v>4</v>
      </c>
      <c r="AE20" s="808"/>
      <c r="AF20" s="808">
        <v>4</v>
      </c>
      <c r="AG20" s="808">
        <v>4</v>
      </c>
      <c r="AH20" s="808"/>
      <c r="AI20" s="808"/>
      <c r="AJ20" s="827">
        <v>4</v>
      </c>
      <c r="AK20" s="800">
        <v>4</v>
      </c>
      <c r="AL20" s="808"/>
      <c r="AM20" s="808">
        <v>4</v>
      </c>
      <c r="AN20" s="808">
        <v>4</v>
      </c>
      <c r="AO20" s="808"/>
      <c r="AP20" s="808"/>
      <c r="AQ20" s="827">
        <v>4</v>
      </c>
      <c r="AR20" s="800"/>
      <c r="AS20" s="808"/>
      <c r="AT20" s="827"/>
      <c r="AU20" s="881">
        <f t="shared" si="1"/>
        <v>64</v>
      </c>
      <c r="AV20" s="889"/>
      <c r="AW20" s="881">
        <f t="shared" si="2"/>
        <v>16</v>
      </c>
      <c r="AX20" s="889"/>
      <c r="AY20" s="896"/>
      <c r="AZ20" s="901"/>
      <c r="BA20" s="901"/>
      <c r="BB20" s="901"/>
      <c r="BC20" s="901"/>
      <c r="BD20" s="906"/>
    </row>
    <row r="21" spans="1:56" ht="39.950000000000003" customHeight="1">
      <c r="A21" s="690"/>
      <c r="B21" s="698">
        <f t="shared" si="3"/>
        <v>9</v>
      </c>
      <c r="C21" s="706" t="s">
        <v>417</v>
      </c>
      <c r="D21" s="721"/>
      <c r="E21" s="732" t="s">
        <v>371</v>
      </c>
      <c r="F21" s="738"/>
      <c r="G21" s="747" t="s">
        <v>422</v>
      </c>
      <c r="H21" s="753"/>
      <c r="I21" s="753"/>
      <c r="J21" s="753"/>
      <c r="K21" s="765"/>
      <c r="L21" s="769" t="s">
        <v>423</v>
      </c>
      <c r="M21" s="778"/>
      <c r="N21" s="778"/>
      <c r="O21" s="790"/>
      <c r="P21" s="800">
        <v>4</v>
      </c>
      <c r="Q21" s="808"/>
      <c r="R21" s="808">
        <v>4</v>
      </c>
      <c r="S21" s="808">
        <v>4</v>
      </c>
      <c r="T21" s="808"/>
      <c r="U21" s="808"/>
      <c r="V21" s="827"/>
      <c r="W21" s="800">
        <v>4</v>
      </c>
      <c r="X21" s="808"/>
      <c r="Y21" s="808">
        <v>4</v>
      </c>
      <c r="Z21" s="808">
        <v>4</v>
      </c>
      <c r="AA21" s="808"/>
      <c r="AB21" s="808">
        <v>4</v>
      </c>
      <c r="AC21" s="827"/>
      <c r="AD21" s="800">
        <v>4</v>
      </c>
      <c r="AE21" s="808"/>
      <c r="AF21" s="808">
        <v>4</v>
      </c>
      <c r="AG21" s="808">
        <v>4</v>
      </c>
      <c r="AH21" s="808"/>
      <c r="AI21" s="808">
        <v>4</v>
      </c>
      <c r="AJ21" s="827"/>
      <c r="AK21" s="800">
        <v>4</v>
      </c>
      <c r="AL21" s="808"/>
      <c r="AM21" s="808">
        <v>4</v>
      </c>
      <c r="AN21" s="808">
        <v>4</v>
      </c>
      <c r="AO21" s="808"/>
      <c r="AP21" s="808">
        <v>4</v>
      </c>
      <c r="AQ21" s="827"/>
      <c r="AR21" s="800"/>
      <c r="AS21" s="808"/>
      <c r="AT21" s="827"/>
      <c r="AU21" s="881">
        <f t="shared" si="1"/>
        <v>60</v>
      </c>
      <c r="AV21" s="889"/>
      <c r="AW21" s="881">
        <f t="shared" si="2"/>
        <v>15</v>
      </c>
      <c r="AX21" s="889"/>
      <c r="AY21" s="896"/>
      <c r="AZ21" s="901"/>
      <c r="BA21" s="901"/>
      <c r="BB21" s="901"/>
      <c r="BC21" s="901"/>
      <c r="BD21" s="906"/>
    </row>
    <row r="22" spans="1:56" ht="39.950000000000003" customHeight="1">
      <c r="A22" s="690"/>
      <c r="B22" s="698">
        <f t="shared" si="3"/>
        <v>10</v>
      </c>
      <c r="C22" s="706"/>
      <c r="D22" s="721"/>
      <c r="E22" s="732"/>
      <c r="F22" s="738"/>
      <c r="G22" s="747"/>
      <c r="H22" s="753"/>
      <c r="I22" s="753"/>
      <c r="J22" s="753"/>
      <c r="K22" s="765"/>
      <c r="L22" s="769"/>
      <c r="M22" s="778"/>
      <c r="N22" s="778"/>
      <c r="O22" s="790"/>
      <c r="P22" s="800"/>
      <c r="Q22" s="808"/>
      <c r="R22" s="808"/>
      <c r="S22" s="808"/>
      <c r="T22" s="808"/>
      <c r="U22" s="808"/>
      <c r="V22" s="827"/>
      <c r="W22" s="800"/>
      <c r="X22" s="808"/>
      <c r="Y22" s="808"/>
      <c r="Z22" s="808"/>
      <c r="AA22" s="808"/>
      <c r="AB22" s="808"/>
      <c r="AC22" s="827"/>
      <c r="AD22" s="800"/>
      <c r="AE22" s="808"/>
      <c r="AF22" s="808"/>
      <c r="AG22" s="808"/>
      <c r="AH22" s="808"/>
      <c r="AI22" s="808"/>
      <c r="AJ22" s="827"/>
      <c r="AK22" s="800"/>
      <c r="AL22" s="808"/>
      <c r="AM22" s="808"/>
      <c r="AN22" s="808"/>
      <c r="AO22" s="808"/>
      <c r="AP22" s="808"/>
      <c r="AQ22" s="827"/>
      <c r="AR22" s="800"/>
      <c r="AS22" s="808"/>
      <c r="AT22" s="827"/>
      <c r="AU22" s="881">
        <f t="shared" si="1"/>
        <v>0</v>
      </c>
      <c r="AV22" s="889"/>
      <c r="AW22" s="881">
        <f t="shared" si="2"/>
        <v>0</v>
      </c>
      <c r="AX22" s="889"/>
      <c r="AY22" s="896"/>
      <c r="AZ22" s="901"/>
      <c r="BA22" s="901"/>
      <c r="BB22" s="901"/>
      <c r="BC22" s="901"/>
      <c r="BD22" s="906"/>
    </row>
    <row r="23" spans="1:56" ht="39.950000000000003" customHeight="1">
      <c r="A23" s="690"/>
      <c r="B23" s="698">
        <f t="shared" si="3"/>
        <v>11</v>
      </c>
      <c r="C23" s="706"/>
      <c r="D23" s="721"/>
      <c r="E23" s="732"/>
      <c r="F23" s="738"/>
      <c r="G23" s="747"/>
      <c r="H23" s="753"/>
      <c r="I23" s="753"/>
      <c r="J23" s="753"/>
      <c r="K23" s="765"/>
      <c r="L23" s="769"/>
      <c r="M23" s="778"/>
      <c r="N23" s="778"/>
      <c r="O23" s="790"/>
      <c r="P23" s="800"/>
      <c r="Q23" s="808"/>
      <c r="R23" s="808"/>
      <c r="S23" s="808"/>
      <c r="T23" s="808"/>
      <c r="U23" s="808"/>
      <c r="V23" s="827"/>
      <c r="W23" s="800"/>
      <c r="X23" s="808"/>
      <c r="Y23" s="808"/>
      <c r="Z23" s="808"/>
      <c r="AA23" s="808"/>
      <c r="AB23" s="808"/>
      <c r="AC23" s="827"/>
      <c r="AD23" s="800"/>
      <c r="AE23" s="808"/>
      <c r="AF23" s="808"/>
      <c r="AG23" s="808"/>
      <c r="AH23" s="808"/>
      <c r="AI23" s="808"/>
      <c r="AJ23" s="827"/>
      <c r="AK23" s="800"/>
      <c r="AL23" s="808"/>
      <c r="AM23" s="808"/>
      <c r="AN23" s="808"/>
      <c r="AO23" s="808"/>
      <c r="AP23" s="808"/>
      <c r="AQ23" s="827"/>
      <c r="AR23" s="800"/>
      <c r="AS23" s="808"/>
      <c r="AT23" s="827"/>
      <c r="AU23" s="881">
        <f t="shared" si="1"/>
        <v>0</v>
      </c>
      <c r="AV23" s="889"/>
      <c r="AW23" s="881">
        <f t="shared" si="2"/>
        <v>0</v>
      </c>
      <c r="AX23" s="889"/>
      <c r="AY23" s="896"/>
      <c r="AZ23" s="901"/>
      <c r="BA23" s="901"/>
      <c r="BB23" s="901"/>
      <c r="BC23" s="901"/>
      <c r="BD23" s="906"/>
    </row>
    <row r="24" spans="1:56" ht="39.950000000000003" customHeight="1">
      <c r="A24" s="690"/>
      <c r="B24" s="698">
        <f t="shared" si="3"/>
        <v>12</v>
      </c>
      <c r="C24" s="706"/>
      <c r="D24" s="721"/>
      <c r="E24" s="732"/>
      <c r="F24" s="738"/>
      <c r="G24" s="747"/>
      <c r="H24" s="753"/>
      <c r="I24" s="753"/>
      <c r="J24" s="753"/>
      <c r="K24" s="765"/>
      <c r="L24" s="769"/>
      <c r="M24" s="778"/>
      <c r="N24" s="778"/>
      <c r="O24" s="790"/>
      <c r="P24" s="800"/>
      <c r="Q24" s="808"/>
      <c r="R24" s="808"/>
      <c r="S24" s="808"/>
      <c r="T24" s="808"/>
      <c r="U24" s="808"/>
      <c r="V24" s="827"/>
      <c r="W24" s="800"/>
      <c r="X24" s="808"/>
      <c r="Y24" s="808"/>
      <c r="Z24" s="808"/>
      <c r="AA24" s="808"/>
      <c r="AB24" s="808"/>
      <c r="AC24" s="827"/>
      <c r="AD24" s="800"/>
      <c r="AE24" s="808"/>
      <c r="AF24" s="808"/>
      <c r="AG24" s="808"/>
      <c r="AH24" s="808"/>
      <c r="AI24" s="808"/>
      <c r="AJ24" s="827"/>
      <c r="AK24" s="800"/>
      <c r="AL24" s="808"/>
      <c r="AM24" s="808"/>
      <c r="AN24" s="808"/>
      <c r="AO24" s="808"/>
      <c r="AP24" s="808"/>
      <c r="AQ24" s="827"/>
      <c r="AR24" s="800"/>
      <c r="AS24" s="808"/>
      <c r="AT24" s="827"/>
      <c r="AU24" s="881">
        <f t="shared" si="1"/>
        <v>0</v>
      </c>
      <c r="AV24" s="889"/>
      <c r="AW24" s="881">
        <f t="shared" si="2"/>
        <v>0</v>
      </c>
      <c r="AX24" s="889"/>
      <c r="AY24" s="896"/>
      <c r="AZ24" s="901"/>
      <c r="BA24" s="901"/>
      <c r="BB24" s="901"/>
      <c r="BC24" s="901"/>
      <c r="BD24" s="906"/>
    </row>
    <row r="25" spans="1:56" ht="39.950000000000003" customHeight="1">
      <c r="A25" s="690"/>
      <c r="B25" s="698">
        <f t="shared" si="3"/>
        <v>13</v>
      </c>
      <c r="C25" s="706"/>
      <c r="D25" s="721"/>
      <c r="E25" s="732"/>
      <c r="F25" s="738"/>
      <c r="G25" s="747"/>
      <c r="H25" s="753"/>
      <c r="I25" s="753"/>
      <c r="J25" s="753"/>
      <c r="K25" s="765"/>
      <c r="L25" s="769"/>
      <c r="M25" s="778"/>
      <c r="N25" s="778"/>
      <c r="O25" s="790"/>
      <c r="P25" s="800"/>
      <c r="Q25" s="808"/>
      <c r="R25" s="808"/>
      <c r="S25" s="808"/>
      <c r="T25" s="808"/>
      <c r="U25" s="808"/>
      <c r="V25" s="827"/>
      <c r="W25" s="800"/>
      <c r="X25" s="808"/>
      <c r="Y25" s="808"/>
      <c r="Z25" s="808"/>
      <c r="AA25" s="808"/>
      <c r="AB25" s="808"/>
      <c r="AC25" s="827"/>
      <c r="AD25" s="800"/>
      <c r="AE25" s="808"/>
      <c r="AF25" s="808"/>
      <c r="AG25" s="808"/>
      <c r="AH25" s="808"/>
      <c r="AI25" s="808"/>
      <c r="AJ25" s="827"/>
      <c r="AK25" s="800"/>
      <c r="AL25" s="808"/>
      <c r="AM25" s="808"/>
      <c r="AN25" s="808"/>
      <c r="AO25" s="808"/>
      <c r="AP25" s="808"/>
      <c r="AQ25" s="827"/>
      <c r="AR25" s="800"/>
      <c r="AS25" s="808"/>
      <c r="AT25" s="827"/>
      <c r="AU25" s="881">
        <f t="shared" si="1"/>
        <v>0</v>
      </c>
      <c r="AV25" s="889"/>
      <c r="AW25" s="881">
        <f t="shared" si="2"/>
        <v>0</v>
      </c>
      <c r="AX25" s="889"/>
      <c r="AY25" s="896"/>
      <c r="AZ25" s="901"/>
      <c r="BA25" s="901"/>
      <c r="BB25" s="901"/>
      <c r="BC25" s="901"/>
      <c r="BD25" s="906"/>
    </row>
    <row r="26" spans="1:56" ht="39.950000000000003" customHeight="1">
      <c r="A26" s="690"/>
      <c r="B26" s="698">
        <f t="shared" si="3"/>
        <v>14</v>
      </c>
      <c r="C26" s="706"/>
      <c r="D26" s="721"/>
      <c r="E26" s="732"/>
      <c r="F26" s="738"/>
      <c r="G26" s="747"/>
      <c r="H26" s="753"/>
      <c r="I26" s="753"/>
      <c r="J26" s="753"/>
      <c r="K26" s="765"/>
      <c r="L26" s="769"/>
      <c r="M26" s="778"/>
      <c r="N26" s="778"/>
      <c r="O26" s="790"/>
      <c r="P26" s="800"/>
      <c r="Q26" s="808"/>
      <c r="R26" s="808"/>
      <c r="S26" s="808"/>
      <c r="T26" s="808"/>
      <c r="U26" s="808"/>
      <c r="V26" s="827"/>
      <c r="W26" s="800"/>
      <c r="X26" s="808"/>
      <c r="Y26" s="808"/>
      <c r="Z26" s="808"/>
      <c r="AA26" s="808"/>
      <c r="AB26" s="808"/>
      <c r="AC26" s="827"/>
      <c r="AD26" s="800"/>
      <c r="AE26" s="808"/>
      <c r="AF26" s="808"/>
      <c r="AG26" s="808"/>
      <c r="AH26" s="808"/>
      <c r="AI26" s="808"/>
      <c r="AJ26" s="827"/>
      <c r="AK26" s="800"/>
      <c r="AL26" s="808"/>
      <c r="AM26" s="808"/>
      <c r="AN26" s="808"/>
      <c r="AO26" s="808"/>
      <c r="AP26" s="808"/>
      <c r="AQ26" s="827"/>
      <c r="AR26" s="800"/>
      <c r="AS26" s="808"/>
      <c r="AT26" s="827"/>
      <c r="AU26" s="881">
        <f t="shared" si="1"/>
        <v>0</v>
      </c>
      <c r="AV26" s="889"/>
      <c r="AW26" s="881">
        <f t="shared" si="2"/>
        <v>0</v>
      </c>
      <c r="AX26" s="889"/>
      <c r="AY26" s="896"/>
      <c r="AZ26" s="901"/>
      <c r="BA26" s="901"/>
      <c r="BB26" s="901"/>
      <c r="BC26" s="901"/>
      <c r="BD26" s="906"/>
    </row>
    <row r="27" spans="1:56" ht="39.950000000000003" customHeight="1">
      <c r="A27" s="690"/>
      <c r="B27" s="698">
        <f t="shared" si="3"/>
        <v>15</v>
      </c>
      <c r="C27" s="706"/>
      <c r="D27" s="721"/>
      <c r="E27" s="732"/>
      <c r="F27" s="738"/>
      <c r="G27" s="747"/>
      <c r="H27" s="753"/>
      <c r="I27" s="753"/>
      <c r="J27" s="753"/>
      <c r="K27" s="765"/>
      <c r="L27" s="769"/>
      <c r="M27" s="778"/>
      <c r="N27" s="778"/>
      <c r="O27" s="790"/>
      <c r="P27" s="800"/>
      <c r="Q27" s="808"/>
      <c r="R27" s="808"/>
      <c r="S27" s="808"/>
      <c r="T27" s="808"/>
      <c r="U27" s="808"/>
      <c r="V27" s="827"/>
      <c r="W27" s="800"/>
      <c r="X27" s="808"/>
      <c r="Y27" s="808"/>
      <c r="Z27" s="808"/>
      <c r="AA27" s="808"/>
      <c r="AB27" s="808"/>
      <c r="AC27" s="827"/>
      <c r="AD27" s="800"/>
      <c r="AE27" s="808"/>
      <c r="AF27" s="808"/>
      <c r="AG27" s="808"/>
      <c r="AH27" s="808"/>
      <c r="AI27" s="808"/>
      <c r="AJ27" s="827"/>
      <c r="AK27" s="800"/>
      <c r="AL27" s="808"/>
      <c r="AM27" s="808"/>
      <c r="AN27" s="808"/>
      <c r="AO27" s="808"/>
      <c r="AP27" s="808"/>
      <c r="AQ27" s="827"/>
      <c r="AR27" s="800"/>
      <c r="AS27" s="808"/>
      <c r="AT27" s="827"/>
      <c r="AU27" s="881">
        <f t="shared" si="1"/>
        <v>0</v>
      </c>
      <c r="AV27" s="889"/>
      <c r="AW27" s="881">
        <f t="shared" si="2"/>
        <v>0</v>
      </c>
      <c r="AX27" s="889"/>
      <c r="AY27" s="896"/>
      <c r="AZ27" s="901"/>
      <c r="BA27" s="901"/>
      <c r="BB27" s="901"/>
      <c r="BC27" s="901"/>
      <c r="BD27" s="906"/>
    </row>
    <row r="28" spans="1:56" ht="39.950000000000003" customHeight="1">
      <c r="A28" s="690"/>
      <c r="B28" s="698">
        <f t="shared" si="3"/>
        <v>16</v>
      </c>
      <c r="C28" s="706"/>
      <c r="D28" s="721"/>
      <c r="E28" s="732"/>
      <c r="F28" s="738"/>
      <c r="G28" s="747"/>
      <c r="H28" s="753"/>
      <c r="I28" s="753"/>
      <c r="J28" s="753"/>
      <c r="K28" s="765"/>
      <c r="L28" s="769"/>
      <c r="M28" s="778"/>
      <c r="N28" s="778"/>
      <c r="O28" s="790"/>
      <c r="P28" s="800"/>
      <c r="Q28" s="808"/>
      <c r="R28" s="808"/>
      <c r="S28" s="808"/>
      <c r="T28" s="808"/>
      <c r="U28" s="808"/>
      <c r="V28" s="827"/>
      <c r="W28" s="800"/>
      <c r="X28" s="808"/>
      <c r="Y28" s="808"/>
      <c r="Z28" s="808"/>
      <c r="AA28" s="808"/>
      <c r="AB28" s="808"/>
      <c r="AC28" s="827"/>
      <c r="AD28" s="800"/>
      <c r="AE28" s="808"/>
      <c r="AF28" s="808"/>
      <c r="AG28" s="808"/>
      <c r="AH28" s="808"/>
      <c r="AI28" s="808"/>
      <c r="AJ28" s="827"/>
      <c r="AK28" s="800"/>
      <c r="AL28" s="808"/>
      <c r="AM28" s="808"/>
      <c r="AN28" s="808"/>
      <c r="AO28" s="808"/>
      <c r="AP28" s="808"/>
      <c r="AQ28" s="827"/>
      <c r="AR28" s="800"/>
      <c r="AS28" s="808"/>
      <c r="AT28" s="827"/>
      <c r="AU28" s="881">
        <f t="shared" si="1"/>
        <v>0</v>
      </c>
      <c r="AV28" s="889"/>
      <c r="AW28" s="881">
        <f t="shared" si="2"/>
        <v>0</v>
      </c>
      <c r="AX28" s="889"/>
      <c r="AY28" s="896"/>
      <c r="AZ28" s="901"/>
      <c r="BA28" s="901"/>
      <c r="BB28" s="901"/>
      <c r="BC28" s="901"/>
      <c r="BD28" s="906"/>
    </row>
    <row r="29" spans="1:56" ht="39.950000000000003" customHeight="1">
      <c r="A29" s="690"/>
      <c r="B29" s="698">
        <f t="shared" si="3"/>
        <v>17</v>
      </c>
      <c r="C29" s="706"/>
      <c r="D29" s="721"/>
      <c r="E29" s="732"/>
      <c r="F29" s="738"/>
      <c r="G29" s="747"/>
      <c r="H29" s="753"/>
      <c r="I29" s="753"/>
      <c r="J29" s="753"/>
      <c r="K29" s="765"/>
      <c r="L29" s="769"/>
      <c r="M29" s="778"/>
      <c r="N29" s="778"/>
      <c r="O29" s="790"/>
      <c r="P29" s="800"/>
      <c r="Q29" s="808"/>
      <c r="R29" s="808"/>
      <c r="S29" s="808"/>
      <c r="T29" s="808"/>
      <c r="U29" s="808"/>
      <c r="V29" s="827"/>
      <c r="W29" s="800"/>
      <c r="X29" s="808"/>
      <c r="Y29" s="808"/>
      <c r="Z29" s="808"/>
      <c r="AA29" s="808"/>
      <c r="AB29" s="808"/>
      <c r="AC29" s="827"/>
      <c r="AD29" s="800"/>
      <c r="AE29" s="808"/>
      <c r="AF29" s="808"/>
      <c r="AG29" s="808"/>
      <c r="AH29" s="808"/>
      <c r="AI29" s="808"/>
      <c r="AJ29" s="827"/>
      <c r="AK29" s="800"/>
      <c r="AL29" s="808"/>
      <c r="AM29" s="808"/>
      <c r="AN29" s="808"/>
      <c r="AO29" s="808"/>
      <c r="AP29" s="808"/>
      <c r="AQ29" s="827"/>
      <c r="AR29" s="800"/>
      <c r="AS29" s="808"/>
      <c r="AT29" s="827"/>
      <c r="AU29" s="881">
        <f t="shared" si="1"/>
        <v>0</v>
      </c>
      <c r="AV29" s="889"/>
      <c r="AW29" s="881">
        <f t="shared" si="2"/>
        <v>0</v>
      </c>
      <c r="AX29" s="889"/>
      <c r="AY29" s="896"/>
      <c r="AZ29" s="901"/>
      <c r="BA29" s="901"/>
      <c r="BB29" s="901"/>
      <c r="BC29" s="901"/>
      <c r="BD29" s="906"/>
    </row>
    <row r="30" spans="1:56" ht="39.950000000000003" customHeight="1">
      <c r="A30" s="690"/>
      <c r="B30" s="699">
        <f t="shared" si="3"/>
        <v>18</v>
      </c>
      <c r="C30" s="707"/>
      <c r="D30" s="722"/>
      <c r="E30" s="733"/>
      <c r="F30" s="739"/>
      <c r="G30" s="748"/>
      <c r="H30" s="754"/>
      <c r="I30" s="754"/>
      <c r="J30" s="754"/>
      <c r="K30" s="766"/>
      <c r="L30" s="770"/>
      <c r="M30" s="779"/>
      <c r="N30" s="779"/>
      <c r="O30" s="791"/>
      <c r="P30" s="801"/>
      <c r="Q30" s="809"/>
      <c r="R30" s="809"/>
      <c r="S30" s="809"/>
      <c r="T30" s="809"/>
      <c r="U30" s="809"/>
      <c r="V30" s="828"/>
      <c r="W30" s="801"/>
      <c r="X30" s="809"/>
      <c r="Y30" s="809"/>
      <c r="Z30" s="809"/>
      <c r="AA30" s="809"/>
      <c r="AB30" s="809"/>
      <c r="AC30" s="828"/>
      <c r="AD30" s="801"/>
      <c r="AE30" s="809"/>
      <c r="AF30" s="809"/>
      <c r="AG30" s="809"/>
      <c r="AH30" s="809"/>
      <c r="AI30" s="809"/>
      <c r="AJ30" s="828"/>
      <c r="AK30" s="801"/>
      <c r="AL30" s="809"/>
      <c r="AM30" s="809"/>
      <c r="AN30" s="809"/>
      <c r="AO30" s="809"/>
      <c r="AP30" s="809"/>
      <c r="AQ30" s="828"/>
      <c r="AR30" s="801"/>
      <c r="AS30" s="809"/>
      <c r="AT30" s="828"/>
      <c r="AU30" s="882">
        <f t="shared" si="1"/>
        <v>0</v>
      </c>
      <c r="AV30" s="890"/>
      <c r="AW30" s="882">
        <f t="shared" si="2"/>
        <v>0</v>
      </c>
      <c r="AX30" s="890"/>
      <c r="AY30" s="897"/>
      <c r="AZ30" s="902"/>
      <c r="BA30" s="902"/>
      <c r="BB30" s="902"/>
      <c r="BC30" s="902"/>
      <c r="BD30" s="907"/>
    </row>
    <row r="31" spans="1:56" ht="20.25" customHeight="1">
      <c r="A31" s="690"/>
      <c r="B31" s="690"/>
      <c r="C31" s="708"/>
      <c r="D31" s="723"/>
      <c r="E31" s="734"/>
      <c r="F31" s="740"/>
      <c r="G31" s="740"/>
      <c r="H31" s="740"/>
      <c r="I31" s="740"/>
      <c r="J31" s="740"/>
      <c r="K31" s="740"/>
      <c r="L31" s="740"/>
      <c r="M31" s="740"/>
      <c r="N31" s="740"/>
      <c r="O31" s="740"/>
      <c r="P31" s="740"/>
      <c r="Q31" s="740"/>
      <c r="R31" s="740"/>
      <c r="S31" s="740"/>
      <c r="T31" s="740"/>
      <c r="U31" s="740"/>
      <c r="V31" s="740"/>
      <c r="W31" s="740"/>
      <c r="X31" s="740"/>
      <c r="Y31" s="740"/>
      <c r="Z31" s="740"/>
      <c r="AA31" s="740"/>
      <c r="AB31" s="740"/>
      <c r="AC31" s="852"/>
      <c r="AD31" s="740"/>
      <c r="AE31" s="740"/>
      <c r="AF31" s="740"/>
      <c r="AG31" s="740"/>
      <c r="AH31" s="740"/>
      <c r="AI31" s="740"/>
      <c r="AJ31" s="740"/>
      <c r="AK31" s="740"/>
      <c r="AL31" s="740"/>
      <c r="AM31" s="740"/>
      <c r="AN31" s="740"/>
      <c r="AO31" s="740"/>
      <c r="AP31" s="740"/>
      <c r="AQ31" s="740"/>
      <c r="AR31" s="740"/>
      <c r="AS31" s="740"/>
      <c r="AT31" s="740"/>
      <c r="AU31" s="740"/>
      <c r="AV31" s="690"/>
      <c r="AW31" s="690"/>
      <c r="AX31" s="690"/>
      <c r="AY31" s="690"/>
      <c r="AZ31" s="690"/>
      <c r="BA31" s="690"/>
      <c r="BB31" s="690"/>
      <c r="BC31" s="690"/>
      <c r="BD31" s="690"/>
    </row>
    <row r="32" spans="1:56" ht="20.25" customHeight="1">
      <c r="A32" s="690"/>
      <c r="B32" s="690"/>
      <c r="C32" s="709" t="s">
        <v>335</v>
      </c>
      <c r="D32" s="723"/>
      <c r="E32" s="734"/>
      <c r="F32" s="740"/>
      <c r="G32" s="740"/>
      <c r="H32" s="740"/>
      <c r="I32" s="740"/>
      <c r="J32" s="740"/>
      <c r="K32" s="740"/>
      <c r="L32" s="740"/>
      <c r="M32" s="740"/>
      <c r="N32" s="740"/>
      <c r="O32" s="740"/>
      <c r="P32" s="740"/>
      <c r="Q32" s="740"/>
      <c r="R32" s="740"/>
      <c r="S32" s="740"/>
      <c r="T32" s="740"/>
      <c r="U32" s="740"/>
      <c r="V32" s="740"/>
      <c r="W32" s="740"/>
      <c r="X32" s="740"/>
      <c r="Y32" s="740"/>
      <c r="Z32" s="740"/>
      <c r="AA32" s="740"/>
      <c r="AB32" s="740"/>
      <c r="AC32" s="852"/>
      <c r="AD32" s="740"/>
      <c r="AE32" s="740"/>
      <c r="AF32" s="740"/>
      <c r="AG32" s="740"/>
      <c r="AH32" s="740"/>
      <c r="AI32" s="740"/>
      <c r="AJ32" s="740"/>
      <c r="AK32" s="740"/>
      <c r="AL32" s="740"/>
      <c r="AM32" s="740"/>
      <c r="AN32" s="740"/>
      <c r="AO32" s="740"/>
      <c r="AP32" s="740"/>
      <c r="AQ32" s="740"/>
      <c r="AR32" s="740"/>
      <c r="AS32" s="740"/>
      <c r="AT32" s="740"/>
      <c r="AU32" s="740"/>
      <c r="AV32" s="690"/>
      <c r="AW32" s="690"/>
      <c r="AX32" s="690"/>
      <c r="AY32" s="690"/>
      <c r="AZ32" s="690"/>
      <c r="BA32" s="690"/>
      <c r="BB32" s="690"/>
      <c r="BC32" s="690"/>
      <c r="BD32" s="690"/>
    </row>
    <row r="33" spans="1:56" ht="20.25" customHeight="1">
      <c r="A33" s="690"/>
      <c r="B33" s="690"/>
      <c r="C33" s="709" t="s">
        <v>336</v>
      </c>
      <c r="D33" s="723"/>
      <c r="E33" s="734"/>
      <c r="F33" s="740"/>
      <c r="G33" s="740"/>
      <c r="H33" s="740"/>
      <c r="I33" s="740"/>
      <c r="J33" s="740"/>
      <c r="K33" s="740"/>
      <c r="L33" s="740"/>
      <c r="M33" s="740"/>
      <c r="N33" s="740"/>
      <c r="O33" s="740"/>
      <c r="P33" s="740"/>
      <c r="Q33" s="727" t="s">
        <v>365</v>
      </c>
      <c r="R33" s="727"/>
      <c r="S33" s="727"/>
      <c r="T33" s="727"/>
      <c r="U33" s="727"/>
      <c r="V33" s="727"/>
      <c r="W33" s="727"/>
      <c r="X33" s="727"/>
      <c r="Y33" s="727"/>
      <c r="Z33" s="727"/>
      <c r="AA33" s="782"/>
      <c r="AB33" s="727"/>
      <c r="AC33" s="727"/>
      <c r="AD33" s="727"/>
      <c r="AE33" s="727"/>
      <c r="AF33" s="727"/>
      <c r="AG33" s="727"/>
      <c r="AH33" s="727"/>
      <c r="AI33" s="727" t="s">
        <v>391</v>
      </c>
      <c r="AJ33" s="727"/>
      <c r="AK33" s="727"/>
      <c r="AL33" s="727"/>
      <c r="AM33" s="727"/>
      <c r="AN33" s="727"/>
      <c r="AO33" s="858"/>
      <c r="AP33" s="858"/>
      <c r="AQ33" s="858"/>
      <c r="AR33" s="858"/>
      <c r="AS33" s="859"/>
      <c r="AT33" s="858"/>
      <c r="AU33" s="858"/>
      <c r="AV33" s="858"/>
      <c r="AW33" s="858"/>
      <c r="AX33" s="690"/>
      <c r="AY33" s="690"/>
      <c r="AZ33" s="690"/>
      <c r="BA33" s="690"/>
      <c r="BB33" s="690"/>
      <c r="BC33" s="690"/>
      <c r="BD33" s="690"/>
    </row>
    <row r="34" spans="1:56" ht="20.25" customHeight="1">
      <c r="A34" s="690"/>
      <c r="B34" s="690"/>
      <c r="C34" s="709" t="s">
        <v>17</v>
      </c>
      <c r="D34" s="723"/>
      <c r="E34" s="734"/>
      <c r="F34" s="740"/>
      <c r="G34" s="740"/>
      <c r="H34" s="740"/>
      <c r="I34" s="740"/>
      <c r="J34" s="740"/>
      <c r="K34" s="740"/>
      <c r="L34" s="921" t="s">
        <v>355</v>
      </c>
      <c r="M34" s="921"/>
      <c r="N34" s="740"/>
      <c r="O34" s="740"/>
      <c r="P34" s="740"/>
      <c r="Q34" s="727"/>
      <c r="R34" s="736" t="s">
        <v>368</v>
      </c>
      <c r="S34" s="736"/>
      <c r="T34" s="736" t="s">
        <v>181</v>
      </c>
      <c r="U34" s="736"/>
      <c r="V34" s="736"/>
      <c r="W34" s="736"/>
      <c r="X34" s="727"/>
      <c r="Y34" s="837" t="s">
        <v>386</v>
      </c>
      <c r="Z34" s="837"/>
      <c r="AA34" s="837"/>
      <c r="AB34" s="837"/>
      <c r="AC34" s="709"/>
      <c r="AD34" s="709"/>
      <c r="AE34" s="922" t="s">
        <v>367</v>
      </c>
      <c r="AF34" s="922"/>
      <c r="AG34" s="727"/>
      <c r="AH34" s="727"/>
      <c r="AI34" s="772" t="s">
        <v>392</v>
      </c>
      <c r="AJ34" s="780"/>
      <c r="AK34" s="772" t="s">
        <v>397</v>
      </c>
      <c r="AL34" s="835"/>
      <c r="AM34" s="835"/>
      <c r="AN34" s="780"/>
      <c r="AO34" s="858"/>
      <c r="AP34" s="858"/>
      <c r="AQ34" s="858"/>
      <c r="AR34" s="858"/>
      <c r="AS34" s="872"/>
      <c r="AT34" s="872"/>
      <c r="AU34" s="858"/>
      <c r="AV34" s="858"/>
      <c r="AW34" s="858"/>
      <c r="AX34" s="690"/>
      <c r="AY34" s="690"/>
      <c r="AZ34" s="690"/>
      <c r="BA34" s="690"/>
      <c r="BB34" s="690"/>
      <c r="BC34" s="690"/>
      <c r="BD34" s="690"/>
    </row>
    <row r="35" spans="1:56" ht="20.25" customHeight="1">
      <c r="A35" s="690"/>
      <c r="B35" s="690"/>
      <c r="C35" s="914"/>
      <c r="D35" s="914"/>
      <c r="E35" s="914"/>
      <c r="F35" s="919">
        <f>IF(AB2=1,10,IF(AB2=2,11,IF(AB2=3,12,AB2-3)))</f>
        <v>1</v>
      </c>
      <c r="G35" s="919"/>
      <c r="H35" s="919">
        <f>IF(AB2=1,11,IF(AB2=2,12,AB2-2))</f>
        <v>2</v>
      </c>
      <c r="I35" s="919"/>
      <c r="J35" s="919">
        <f>IF(AB2=1,12,AB2-1)</f>
        <v>3</v>
      </c>
      <c r="K35" s="919"/>
      <c r="L35" s="805" t="s">
        <v>238</v>
      </c>
      <c r="M35" s="805"/>
      <c r="N35" s="740"/>
      <c r="O35" s="740"/>
      <c r="P35" s="740"/>
      <c r="Q35" s="727"/>
      <c r="R35" s="712"/>
      <c r="S35" s="712"/>
      <c r="T35" s="712" t="s">
        <v>375</v>
      </c>
      <c r="U35" s="712"/>
      <c r="V35" s="712" t="s">
        <v>376</v>
      </c>
      <c r="W35" s="712"/>
      <c r="X35" s="727"/>
      <c r="Y35" s="712" t="s">
        <v>375</v>
      </c>
      <c r="Z35" s="712"/>
      <c r="AA35" s="712" t="s">
        <v>376</v>
      </c>
      <c r="AB35" s="712"/>
      <c r="AC35" s="709"/>
      <c r="AD35" s="709"/>
      <c r="AE35" s="922" t="s">
        <v>372</v>
      </c>
      <c r="AF35" s="922"/>
      <c r="AG35" s="727"/>
      <c r="AH35" s="727"/>
      <c r="AI35" s="772" t="s">
        <v>138</v>
      </c>
      <c r="AJ35" s="780"/>
      <c r="AK35" s="772" t="s">
        <v>225</v>
      </c>
      <c r="AL35" s="835"/>
      <c r="AM35" s="835"/>
      <c r="AN35" s="780"/>
      <c r="AO35" s="869"/>
      <c r="AP35" s="869"/>
      <c r="AQ35" s="858"/>
      <c r="AR35" s="857"/>
      <c r="AS35" s="869"/>
      <c r="AT35" s="869"/>
      <c r="AU35" s="858"/>
      <c r="AV35" s="858"/>
      <c r="AW35" s="858"/>
      <c r="AX35" s="690"/>
      <c r="AY35" s="690"/>
      <c r="AZ35" s="690"/>
      <c r="BA35" s="690"/>
      <c r="BB35" s="690"/>
      <c r="BC35" s="690"/>
      <c r="BD35" s="690"/>
    </row>
    <row r="36" spans="1:56" ht="20.25" customHeight="1">
      <c r="A36" s="690"/>
      <c r="B36" s="690"/>
      <c r="C36" s="914" t="s">
        <v>337</v>
      </c>
      <c r="D36" s="914"/>
      <c r="E36" s="914"/>
      <c r="F36" s="742">
        <v>30</v>
      </c>
      <c r="G36" s="742"/>
      <c r="H36" s="742">
        <v>31</v>
      </c>
      <c r="I36" s="742"/>
      <c r="J36" s="742">
        <v>31</v>
      </c>
      <c r="K36" s="742"/>
      <c r="L36" s="744">
        <f>SUM(F36:K36)</f>
        <v>92</v>
      </c>
      <c r="M36" s="744"/>
      <c r="N36" s="740"/>
      <c r="O36" s="740"/>
      <c r="P36" s="740"/>
      <c r="Q36" s="727"/>
      <c r="R36" s="772" t="s">
        <v>138</v>
      </c>
      <c r="S36" s="780"/>
      <c r="T36" s="773">
        <f>SUMIFS($AU$13:$AV$30,$C$13:$D$30,"訪問介護員",$E$13:$F$30,"A")+SUMIFS($AU$13:$AV$30,$C$13:$D$30,"サービス提供責任者",$E$13:$F$30,"A")</f>
        <v>320</v>
      </c>
      <c r="U36" s="781"/>
      <c r="V36" s="773">
        <f>SUMIFS($AW$13:$AX$30,$C$13:$D$30,"訪問介護員",$E$13:$F$30,"A")+SUMIFS($AW$13:$AX$30,$C$13:$D$30,"サービス提供責任者",$E$13:$F$30,"A")</f>
        <v>80</v>
      </c>
      <c r="W36" s="781"/>
      <c r="X36" s="928"/>
      <c r="Y36" s="743">
        <v>0</v>
      </c>
      <c r="Z36" s="750"/>
      <c r="AA36" s="743">
        <v>0</v>
      </c>
      <c r="AB36" s="750"/>
      <c r="AC36" s="929"/>
      <c r="AD36" s="929"/>
      <c r="AE36" s="743">
        <v>2</v>
      </c>
      <c r="AF36" s="750"/>
      <c r="AG36" s="727"/>
      <c r="AH36" s="727"/>
      <c r="AI36" s="772" t="s">
        <v>370</v>
      </c>
      <c r="AJ36" s="780"/>
      <c r="AK36" s="772" t="s">
        <v>127</v>
      </c>
      <c r="AL36" s="835"/>
      <c r="AM36" s="835"/>
      <c r="AN36" s="780"/>
      <c r="AO36" s="857"/>
      <c r="AP36" s="858"/>
      <c r="AQ36" s="871"/>
      <c r="AR36" s="871"/>
      <c r="AS36" s="871"/>
      <c r="AT36" s="871"/>
      <c r="AU36" s="858"/>
      <c r="AV36" s="858"/>
      <c r="AW36" s="858"/>
      <c r="AX36" s="690"/>
      <c r="AY36" s="690"/>
      <c r="AZ36" s="690"/>
      <c r="BA36" s="690"/>
      <c r="BB36" s="690"/>
      <c r="BC36" s="690"/>
      <c r="BD36" s="690"/>
    </row>
    <row r="37" spans="1:56" ht="20.25" customHeight="1">
      <c r="A37" s="690"/>
      <c r="B37" s="690"/>
      <c r="C37" s="914" t="s">
        <v>339</v>
      </c>
      <c r="D37" s="914"/>
      <c r="E37" s="914"/>
      <c r="F37" s="742">
        <v>15</v>
      </c>
      <c r="G37" s="742"/>
      <c r="H37" s="742">
        <v>16</v>
      </c>
      <c r="I37" s="742"/>
      <c r="J37" s="742">
        <v>15</v>
      </c>
      <c r="K37" s="742"/>
      <c r="L37" s="744">
        <f>SUM(F37:K37)</f>
        <v>46</v>
      </c>
      <c r="M37" s="744"/>
      <c r="N37" s="740"/>
      <c r="O37" s="740"/>
      <c r="P37" s="740"/>
      <c r="Q37" s="727"/>
      <c r="R37" s="772" t="s">
        <v>370</v>
      </c>
      <c r="S37" s="780"/>
      <c r="T37" s="773">
        <f>SUMIFS($AU$13:$AV$30,$C$13:$D$30,"訪問介護員",$E$13:$F$30,"B")+SUMIFS($AU$13:$AV$30,$C$13:$D$30,"サービス提供責任者",$E$13:$F$30,"B")</f>
        <v>0</v>
      </c>
      <c r="U37" s="781"/>
      <c r="V37" s="773">
        <f>SUMIFS($AW$13:$AX$30,$C$13:$D$30,"訪問介護員",$E$13:$F$30,"B")+SUMIFS($AW$13:$AX$30,$C$13:$D$30,"サービス提供責任者",$E$13:$F$30,"B")</f>
        <v>0</v>
      </c>
      <c r="W37" s="781"/>
      <c r="X37" s="928"/>
      <c r="Y37" s="743">
        <v>0</v>
      </c>
      <c r="Z37" s="750"/>
      <c r="AA37" s="743">
        <v>0</v>
      </c>
      <c r="AB37" s="750"/>
      <c r="AC37" s="929"/>
      <c r="AD37" s="929"/>
      <c r="AE37" s="743">
        <v>0</v>
      </c>
      <c r="AF37" s="750"/>
      <c r="AG37" s="727"/>
      <c r="AH37" s="727"/>
      <c r="AI37" s="772" t="s">
        <v>371</v>
      </c>
      <c r="AJ37" s="780"/>
      <c r="AK37" s="772" t="s">
        <v>4</v>
      </c>
      <c r="AL37" s="835"/>
      <c r="AM37" s="835"/>
      <c r="AN37" s="780"/>
      <c r="AO37" s="857"/>
      <c r="AP37" s="858"/>
      <c r="AQ37" s="857"/>
      <c r="AR37" s="857"/>
      <c r="AS37" s="857"/>
      <c r="AT37" s="857"/>
      <c r="AU37" s="858"/>
      <c r="AV37" s="858"/>
      <c r="AW37" s="858"/>
      <c r="AX37" s="690"/>
      <c r="AY37" s="690"/>
      <c r="AZ37" s="690"/>
      <c r="BA37" s="690"/>
      <c r="BB37" s="690"/>
      <c r="BC37" s="690"/>
      <c r="BD37" s="690"/>
    </row>
    <row r="38" spans="1:56" ht="20.25" customHeight="1">
      <c r="A38" s="690"/>
      <c r="B38" s="690"/>
      <c r="C38" s="915" t="s">
        <v>238</v>
      </c>
      <c r="D38" s="915"/>
      <c r="E38" s="915"/>
      <c r="F38" s="920">
        <f>SUM(F36:G37)</f>
        <v>45</v>
      </c>
      <c r="G38" s="920"/>
      <c r="H38" s="920">
        <f>SUM(H36:I37)</f>
        <v>47</v>
      </c>
      <c r="I38" s="920"/>
      <c r="J38" s="920">
        <f>SUM(J36:K37)</f>
        <v>46</v>
      </c>
      <c r="K38" s="920"/>
      <c r="L38" s="920">
        <f>SUM(L36:M37)</f>
        <v>138</v>
      </c>
      <c r="M38" s="920"/>
      <c r="N38" s="740"/>
      <c r="O38" s="925"/>
      <c r="P38" s="740"/>
      <c r="Q38" s="727"/>
      <c r="R38" s="772" t="s">
        <v>371</v>
      </c>
      <c r="S38" s="780"/>
      <c r="T38" s="773">
        <f>SUMIFS($AU$13:$AV$30,$C$13:$D$30,"訪問介護員",$E$13:$F$30,"C")+SUMIFS($AU$13:$AV$30,$C$13:$D$30,"サービス提供責任者",$E$13:$F$30,"C")</f>
        <v>432</v>
      </c>
      <c r="U38" s="781"/>
      <c r="V38" s="773">
        <f>SUMIFS($AW$13:$AX$30,$C$13:$D$30,"訪問介護員",$E$13:$F$30,"C")+SUMIFS($AW$13:$AX$30,$C$13:$D$30,"サービス提供責任者",$E$13:$F$30,"C")</f>
        <v>108</v>
      </c>
      <c r="W38" s="781"/>
      <c r="X38" s="928"/>
      <c r="Y38" s="743">
        <v>432</v>
      </c>
      <c r="Z38" s="750"/>
      <c r="AA38" s="743">
        <v>108</v>
      </c>
      <c r="AB38" s="750"/>
      <c r="AC38" s="929"/>
      <c r="AD38" s="929"/>
      <c r="AE38" s="773" t="s">
        <v>94</v>
      </c>
      <c r="AF38" s="781"/>
      <c r="AG38" s="727"/>
      <c r="AH38" s="727"/>
      <c r="AI38" s="772" t="s">
        <v>373</v>
      </c>
      <c r="AJ38" s="780"/>
      <c r="AK38" s="772" t="s">
        <v>399</v>
      </c>
      <c r="AL38" s="835"/>
      <c r="AM38" s="835"/>
      <c r="AN38" s="780"/>
      <c r="AO38" s="866"/>
      <c r="AP38" s="858"/>
      <c r="AQ38" s="862"/>
      <c r="AR38" s="862"/>
      <c r="AS38" s="866"/>
      <c r="AT38" s="866"/>
      <c r="AU38" s="858"/>
      <c r="AV38" s="858"/>
      <c r="AW38" s="858"/>
      <c r="AX38" s="690"/>
      <c r="AY38" s="690"/>
      <c r="AZ38" s="690"/>
      <c r="BA38" s="690"/>
      <c r="BB38" s="690"/>
      <c r="BC38" s="690"/>
      <c r="BD38" s="690"/>
    </row>
    <row r="39" spans="1:56" ht="20.25" customHeight="1">
      <c r="A39" s="690"/>
      <c r="B39" s="690"/>
      <c r="L39" s="922" t="s">
        <v>356</v>
      </c>
      <c r="M39" s="913"/>
      <c r="N39" s="924"/>
      <c r="O39" s="924"/>
      <c r="P39" s="740"/>
      <c r="Q39" s="727"/>
      <c r="R39" s="772" t="s">
        <v>373</v>
      </c>
      <c r="S39" s="780"/>
      <c r="T39" s="773">
        <f>SUMIFS($AU$13:$AV$30,$C$13:$D$30,"訪問介護員",$E$13:$F$30,"D")+SUMIFS($AU$13:$AV$30,$C$13:$D$30,"サービス提供責任者",$E$13:$F$30,"D")</f>
        <v>0</v>
      </c>
      <c r="U39" s="781"/>
      <c r="V39" s="773">
        <f>SUMIFS($AW$13:$AX$30,$C$13:$D$30,"訪問介護員",$E$13:$F$30,"D")+SUMIFS($AW$13:$AX$30,$C$13:$D$30,"サービス提供責任者",$E$13:$F$30,"D")</f>
        <v>0</v>
      </c>
      <c r="W39" s="781"/>
      <c r="X39" s="928"/>
      <c r="Y39" s="743">
        <v>0</v>
      </c>
      <c r="Z39" s="750"/>
      <c r="AA39" s="743">
        <v>0</v>
      </c>
      <c r="AB39" s="750"/>
      <c r="AC39" s="929"/>
      <c r="AD39" s="929"/>
      <c r="AE39" s="773" t="s">
        <v>94</v>
      </c>
      <c r="AF39" s="781"/>
      <c r="AG39" s="727"/>
      <c r="AH39" s="727"/>
      <c r="AI39" s="727"/>
      <c r="AJ39" s="857"/>
      <c r="AK39" s="857"/>
      <c r="AL39" s="862"/>
      <c r="AM39" s="862"/>
      <c r="AN39" s="866"/>
      <c r="AO39" s="866"/>
      <c r="AP39" s="858"/>
      <c r="AQ39" s="862"/>
      <c r="AR39" s="862"/>
      <c r="AS39" s="866"/>
      <c r="AT39" s="866"/>
      <c r="AU39" s="858"/>
      <c r="AV39" s="858"/>
      <c r="AW39" s="858"/>
      <c r="AX39" s="740"/>
      <c r="AY39" s="740"/>
      <c r="AZ39" s="690"/>
      <c r="BA39" s="690"/>
      <c r="BB39" s="690"/>
      <c r="BC39" s="690"/>
      <c r="BD39" s="690"/>
    </row>
    <row r="40" spans="1:56" ht="20.25" customHeight="1">
      <c r="A40" s="690"/>
      <c r="B40" s="690"/>
      <c r="C40" s="709"/>
      <c r="D40" s="709"/>
      <c r="E40" s="709"/>
      <c r="F40" s="709"/>
      <c r="G40" s="709"/>
      <c r="H40" s="709"/>
      <c r="I40" s="709"/>
      <c r="J40" s="709"/>
      <c r="K40" s="709"/>
      <c r="L40" s="923">
        <f>L38/3</f>
        <v>46</v>
      </c>
      <c r="M40" s="923"/>
      <c r="N40" s="690"/>
      <c r="O40" s="690"/>
      <c r="P40" s="740"/>
      <c r="Q40" s="727"/>
      <c r="R40" s="772" t="s">
        <v>238</v>
      </c>
      <c r="S40" s="780"/>
      <c r="T40" s="773">
        <f>SUM(T36:U39)</f>
        <v>752</v>
      </c>
      <c r="U40" s="781"/>
      <c r="V40" s="773">
        <f>SUM(V36:W39)</f>
        <v>188</v>
      </c>
      <c r="W40" s="781"/>
      <c r="X40" s="928"/>
      <c r="Y40" s="773">
        <f>SUM(Y36:Z39)</f>
        <v>432</v>
      </c>
      <c r="Z40" s="781"/>
      <c r="AA40" s="773">
        <f>SUM(AA36:AB39)</f>
        <v>108</v>
      </c>
      <c r="AB40" s="781"/>
      <c r="AC40" s="929"/>
      <c r="AD40" s="929"/>
      <c r="AE40" s="773">
        <f>SUM(AE36:AF37)</f>
        <v>2</v>
      </c>
      <c r="AF40" s="781"/>
      <c r="AG40" s="727"/>
      <c r="AH40" s="727"/>
      <c r="AI40" s="727"/>
      <c r="AJ40" s="857"/>
      <c r="AK40" s="857"/>
      <c r="AL40" s="862"/>
      <c r="AM40" s="862"/>
      <c r="AN40" s="867"/>
      <c r="AO40" s="867"/>
      <c r="AP40" s="858"/>
      <c r="AQ40" s="862"/>
      <c r="AR40" s="862"/>
      <c r="AS40" s="866"/>
      <c r="AT40" s="866"/>
      <c r="AU40" s="858"/>
      <c r="AV40" s="858"/>
      <c r="AW40" s="858"/>
      <c r="AX40" s="740"/>
      <c r="AY40" s="740"/>
      <c r="AZ40" s="690"/>
      <c r="BA40" s="690"/>
      <c r="BB40" s="690"/>
      <c r="BC40" s="690"/>
      <c r="BD40" s="690"/>
    </row>
    <row r="41" spans="1:56" ht="20.25" customHeight="1">
      <c r="A41" s="690"/>
      <c r="B41" s="690"/>
      <c r="C41" s="709"/>
      <c r="D41" s="709"/>
      <c r="E41" s="709"/>
      <c r="F41" s="709"/>
      <c r="G41" s="709"/>
      <c r="H41" s="709"/>
      <c r="I41" s="709"/>
      <c r="J41" s="709"/>
      <c r="K41" s="709"/>
      <c r="N41" s="690"/>
      <c r="O41" s="690"/>
      <c r="P41" s="740"/>
      <c r="Q41" s="727"/>
      <c r="R41" s="727"/>
      <c r="S41" s="727"/>
      <c r="T41" s="727"/>
      <c r="U41" s="727"/>
      <c r="V41" s="727"/>
      <c r="W41" s="727"/>
      <c r="X41" s="727"/>
      <c r="Y41" s="727"/>
      <c r="Z41" s="727"/>
      <c r="AA41" s="782"/>
      <c r="AB41" s="727"/>
      <c r="AC41" s="727"/>
      <c r="AD41" s="727"/>
      <c r="AE41" s="727"/>
      <c r="AF41" s="727"/>
      <c r="AG41" s="727"/>
      <c r="AH41" s="727"/>
      <c r="AI41" s="727"/>
      <c r="AJ41" s="858"/>
      <c r="AK41" s="858"/>
      <c r="AL41" s="858"/>
      <c r="AM41" s="858"/>
      <c r="AN41" s="858"/>
      <c r="AO41" s="858"/>
      <c r="AP41" s="858"/>
      <c r="AQ41" s="858"/>
      <c r="AR41" s="858"/>
      <c r="AS41" s="859"/>
      <c r="AT41" s="858"/>
      <c r="AU41" s="858"/>
      <c r="AV41" s="858"/>
      <c r="AW41" s="858"/>
      <c r="AX41" s="740"/>
      <c r="AY41" s="740"/>
      <c r="AZ41" s="690"/>
      <c r="BA41" s="690"/>
      <c r="BB41" s="690"/>
      <c r="BC41" s="690"/>
      <c r="BD41" s="690"/>
    </row>
    <row r="42" spans="1:56" ht="20.25" customHeight="1">
      <c r="A42" s="690"/>
      <c r="B42" s="690"/>
      <c r="C42" s="690"/>
      <c r="D42" s="690"/>
      <c r="E42" s="690"/>
      <c r="F42" s="690"/>
      <c r="G42" s="690"/>
      <c r="H42" s="690"/>
      <c r="I42" s="690"/>
      <c r="J42" s="690"/>
      <c r="K42" s="690"/>
      <c r="L42" s="690"/>
      <c r="M42" s="690"/>
      <c r="N42" s="690"/>
      <c r="O42" s="690"/>
      <c r="P42" s="740"/>
      <c r="Q42" s="727"/>
      <c r="R42" s="782" t="s">
        <v>288</v>
      </c>
      <c r="S42" s="727"/>
      <c r="T42" s="727"/>
      <c r="U42" s="727"/>
      <c r="V42" s="727"/>
      <c r="W42" s="727"/>
      <c r="X42" s="834" t="s">
        <v>227</v>
      </c>
      <c r="Y42" s="839" t="s">
        <v>387</v>
      </c>
      <c r="Z42" s="842"/>
      <c r="AA42" s="847"/>
      <c r="AB42" s="834"/>
      <c r="AC42" s="727"/>
      <c r="AD42" s="727"/>
      <c r="AE42" s="727"/>
      <c r="AF42" s="727"/>
      <c r="AG42" s="727"/>
      <c r="AH42" s="727"/>
      <c r="AI42" s="727"/>
      <c r="AJ42" s="859"/>
      <c r="AK42" s="858"/>
      <c r="AL42" s="858"/>
      <c r="AM42" s="858"/>
      <c r="AN42" s="858"/>
      <c r="AO42" s="858"/>
      <c r="AP42" s="858"/>
      <c r="AQ42" s="858"/>
      <c r="AR42" s="858"/>
      <c r="AS42" s="862"/>
      <c r="AT42" s="862"/>
      <c r="AU42" s="858"/>
      <c r="AV42" s="858"/>
      <c r="AW42" s="858"/>
      <c r="AX42" s="740"/>
      <c r="AY42" s="740"/>
      <c r="AZ42" s="690"/>
      <c r="BA42" s="690"/>
      <c r="BB42" s="690"/>
      <c r="BC42" s="690"/>
      <c r="BD42" s="690"/>
    </row>
    <row r="43" spans="1:56" ht="20.25" customHeight="1">
      <c r="A43" s="690"/>
      <c r="B43" s="690"/>
      <c r="C43" s="711"/>
      <c r="D43" s="724"/>
      <c r="E43" s="724"/>
      <c r="F43" s="727"/>
      <c r="G43" s="727"/>
      <c r="H43" s="727"/>
      <c r="I43" s="727"/>
      <c r="J43" s="727"/>
      <c r="K43" s="727"/>
      <c r="L43" s="775" t="s">
        <v>357</v>
      </c>
      <c r="M43" s="782"/>
      <c r="N43" s="782"/>
      <c r="O43" s="926"/>
      <c r="P43" s="740"/>
      <c r="Q43" s="727"/>
      <c r="R43" s="727" t="s">
        <v>12</v>
      </c>
      <c r="S43" s="727"/>
      <c r="T43" s="727"/>
      <c r="U43" s="727"/>
      <c r="V43" s="727"/>
      <c r="W43" s="727" t="s">
        <v>378</v>
      </c>
      <c r="X43" s="727"/>
      <c r="Y43" s="727"/>
      <c r="Z43" s="727"/>
      <c r="AA43" s="782"/>
      <c r="AB43" s="727"/>
      <c r="AC43" s="727"/>
      <c r="AD43" s="727"/>
      <c r="AE43" s="727"/>
      <c r="AF43" s="727"/>
      <c r="AG43" s="727"/>
      <c r="AH43" s="727"/>
      <c r="AI43" s="727"/>
      <c r="AJ43" s="858"/>
      <c r="AK43" s="858"/>
      <c r="AL43" s="858"/>
      <c r="AM43" s="858"/>
      <c r="AN43" s="858"/>
      <c r="AO43" s="858"/>
      <c r="AP43" s="858"/>
      <c r="AQ43" s="858"/>
      <c r="AR43" s="858"/>
      <c r="AS43" s="859"/>
      <c r="AT43" s="858"/>
      <c r="AU43" s="858"/>
      <c r="AV43" s="858"/>
      <c r="AW43" s="858"/>
      <c r="AX43" s="740"/>
      <c r="AY43" s="740"/>
      <c r="AZ43" s="690"/>
      <c r="BA43" s="690"/>
      <c r="BB43" s="690"/>
      <c r="BC43" s="690"/>
      <c r="BD43" s="690"/>
    </row>
    <row r="44" spans="1:56" ht="20.25" customHeight="1">
      <c r="A44" s="690"/>
      <c r="B44" s="690"/>
      <c r="C44" s="916" t="s">
        <v>340</v>
      </c>
      <c r="D44" s="916"/>
      <c r="E44" s="727"/>
      <c r="F44" s="916" t="s">
        <v>349</v>
      </c>
      <c r="G44" s="916"/>
      <c r="H44" s="727"/>
      <c r="I44" s="756"/>
      <c r="J44" s="756"/>
      <c r="K44" s="727"/>
      <c r="L44" s="922" t="s">
        <v>359</v>
      </c>
      <c r="M44" s="922"/>
      <c r="N44" s="922"/>
      <c r="O44" s="727"/>
      <c r="P44" s="740"/>
      <c r="Q44" s="727"/>
      <c r="R44" s="727" t="str">
        <f>IF($Y$42="週","対象時間数（週平均）","対象時間数（当月合計）")</f>
        <v>対象時間数（週平均）</v>
      </c>
      <c r="S44" s="727"/>
      <c r="T44" s="727"/>
      <c r="U44" s="727"/>
      <c r="V44" s="727"/>
      <c r="W44" s="727" t="str">
        <f>IF($Y$42="週","週に勤務すべき時間数","当月に勤務すべき時間数")</f>
        <v>週に勤務すべき時間数</v>
      </c>
      <c r="X44" s="727"/>
      <c r="Y44" s="727"/>
      <c r="Z44" s="727"/>
      <c r="AA44" s="782"/>
      <c r="AB44" s="712" t="s">
        <v>388</v>
      </c>
      <c r="AC44" s="712"/>
      <c r="AD44" s="712"/>
      <c r="AE44" s="712"/>
      <c r="AF44" s="727"/>
      <c r="AG44" s="727"/>
      <c r="AH44" s="727"/>
      <c r="AI44" s="727"/>
      <c r="AJ44" s="858"/>
      <c r="AK44" s="858"/>
      <c r="AL44" s="858"/>
      <c r="AM44" s="858"/>
      <c r="AN44" s="858"/>
      <c r="AO44" s="858"/>
      <c r="AP44" s="858"/>
      <c r="AQ44" s="858"/>
      <c r="AR44" s="858"/>
      <c r="AS44" s="859"/>
      <c r="AT44" s="858"/>
      <c r="AU44" s="858"/>
      <c r="AV44" s="858"/>
      <c r="AW44" s="858"/>
      <c r="AX44" s="740"/>
      <c r="AY44" s="740"/>
      <c r="AZ44" s="690"/>
      <c r="BA44" s="690"/>
      <c r="BB44" s="690"/>
      <c r="BC44" s="690"/>
      <c r="BD44" s="690"/>
    </row>
    <row r="45" spans="1:56" ht="20.25" customHeight="1">
      <c r="A45" s="690"/>
      <c r="B45" s="690"/>
      <c r="C45" s="757">
        <f>L40</f>
        <v>46</v>
      </c>
      <c r="D45" s="760"/>
      <c r="E45" s="736" t="s">
        <v>348</v>
      </c>
      <c r="F45" s="745">
        <v>40</v>
      </c>
      <c r="G45" s="751"/>
      <c r="H45" s="736" t="s">
        <v>117</v>
      </c>
      <c r="I45" s="757">
        <f>C45/F45</f>
        <v>1.1499999999999999</v>
      </c>
      <c r="J45" s="760"/>
      <c r="K45" s="736" t="s">
        <v>73</v>
      </c>
      <c r="L45" s="776">
        <f>IF(C45&lt;40,1,ROUNDUP(I45,1))</f>
        <v>1.2000000000000002</v>
      </c>
      <c r="M45" s="783"/>
      <c r="N45" s="784"/>
      <c r="O45" s="727"/>
      <c r="P45" s="740"/>
      <c r="Q45" s="727"/>
      <c r="R45" s="811">
        <f>IF($Y$42="週",AA40,Y40)</f>
        <v>108</v>
      </c>
      <c r="S45" s="815"/>
      <c r="T45" s="815"/>
      <c r="U45" s="821"/>
      <c r="V45" s="736" t="s">
        <v>348</v>
      </c>
      <c r="W45" s="772">
        <f>IF($Y$42="週",$AV$5,$AZ$5)</f>
        <v>40</v>
      </c>
      <c r="X45" s="835"/>
      <c r="Y45" s="835"/>
      <c r="Z45" s="780"/>
      <c r="AA45" s="736" t="s">
        <v>117</v>
      </c>
      <c r="AB45" s="832">
        <f>ROUNDDOWN(R45/W45,1)</f>
        <v>2.7</v>
      </c>
      <c r="AC45" s="836"/>
      <c r="AD45" s="836"/>
      <c r="AE45" s="843"/>
      <c r="AF45" s="727"/>
      <c r="AG45" s="727"/>
      <c r="AH45" s="727"/>
      <c r="AI45" s="727"/>
      <c r="AJ45" s="860"/>
      <c r="AK45" s="860"/>
      <c r="AL45" s="860"/>
      <c r="AM45" s="860"/>
      <c r="AN45" s="857"/>
      <c r="AO45" s="857"/>
      <c r="AP45" s="857"/>
      <c r="AQ45" s="857"/>
      <c r="AR45" s="857"/>
      <c r="AS45" s="857"/>
      <c r="AT45" s="872"/>
      <c r="AU45" s="872"/>
      <c r="AV45" s="872"/>
      <c r="AW45" s="872"/>
      <c r="AX45" s="740"/>
      <c r="AY45" s="740"/>
      <c r="AZ45" s="690"/>
      <c r="BA45" s="690"/>
      <c r="BB45" s="690"/>
      <c r="BC45" s="690"/>
      <c r="BD45" s="690"/>
    </row>
    <row r="46" spans="1:56" ht="20.25" customHeight="1">
      <c r="A46" s="690"/>
      <c r="B46" s="690"/>
      <c r="C46" s="709"/>
      <c r="D46" s="727"/>
      <c r="E46" s="727"/>
      <c r="F46" s="727"/>
      <c r="G46" s="727"/>
      <c r="H46" s="727"/>
      <c r="I46" s="727"/>
      <c r="J46" s="727"/>
      <c r="K46" s="727"/>
      <c r="L46" s="727" t="s">
        <v>361</v>
      </c>
      <c r="M46" s="727"/>
      <c r="N46" s="727"/>
      <c r="O46" s="727"/>
      <c r="P46" s="740"/>
      <c r="Q46" s="727"/>
      <c r="R46" s="727"/>
      <c r="S46" s="727"/>
      <c r="T46" s="727"/>
      <c r="U46" s="727"/>
      <c r="V46" s="727"/>
      <c r="W46" s="727"/>
      <c r="X46" s="727"/>
      <c r="Y46" s="727"/>
      <c r="Z46" s="727"/>
      <c r="AA46" s="782"/>
      <c r="AB46" s="727" t="s">
        <v>389</v>
      </c>
      <c r="AC46" s="727"/>
      <c r="AD46" s="727"/>
      <c r="AE46" s="727"/>
      <c r="AF46" s="727"/>
      <c r="AG46" s="727"/>
      <c r="AH46" s="727"/>
      <c r="AI46" s="727"/>
      <c r="AJ46" s="858"/>
      <c r="AK46" s="858"/>
      <c r="AL46" s="858"/>
      <c r="AM46" s="858"/>
      <c r="AN46" s="858"/>
      <c r="AO46" s="858"/>
      <c r="AP46" s="858"/>
      <c r="AQ46" s="858"/>
      <c r="AR46" s="858"/>
      <c r="AS46" s="859"/>
      <c r="AT46" s="858"/>
      <c r="AU46" s="858"/>
      <c r="AV46" s="858"/>
      <c r="AW46" s="858"/>
      <c r="AX46" s="740"/>
      <c r="AY46" s="740"/>
      <c r="AZ46" s="690"/>
      <c r="BA46" s="690"/>
      <c r="BB46" s="690"/>
      <c r="BC46" s="690"/>
      <c r="BD46" s="690"/>
    </row>
    <row r="47" spans="1:56" ht="20.25" customHeight="1">
      <c r="A47" s="690"/>
      <c r="B47" s="690"/>
      <c r="C47" s="709" t="s">
        <v>342</v>
      </c>
      <c r="D47" s="727"/>
      <c r="E47" s="727"/>
      <c r="F47" s="727"/>
      <c r="G47" s="727"/>
      <c r="H47" s="727"/>
      <c r="I47" s="727"/>
      <c r="J47" s="727"/>
      <c r="K47" s="727"/>
      <c r="L47" s="727"/>
      <c r="M47" s="727"/>
      <c r="N47" s="727"/>
      <c r="O47" s="727"/>
      <c r="P47" s="740"/>
      <c r="Q47" s="727"/>
      <c r="R47" s="727" t="s">
        <v>113</v>
      </c>
      <c r="S47" s="727"/>
      <c r="T47" s="727"/>
      <c r="U47" s="727"/>
      <c r="V47" s="727"/>
      <c r="W47" s="727"/>
      <c r="X47" s="727"/>
      <c r="Y47" s="727"/>
      <c r="Z47" s="727"/>
      <c r="AA47" s="782"/>
      <c r="AB47" s="727"/>
      <c r="AC47" s="727"/>
      <c r="AD47" s="727"/>
      <c r="AE47" s="727"/>
      <c r="AF47" s="727"/>
      <c r="AG47" s="727"/>
      <c r="AH47" s="727"/>
      <c r="AI47" s="727"/>
      <c r="AJ47" s="727"/>
      <c r="AK47" s="861"/>
      <c r="AL47" s="863"/>
      <c r="AM47" s="863"/>
      <c r="AN47" s="727"/>
      <c r="AO47" s="727"/>
      <c r="AP47" s="727"/>
      <c r="AQ47" s="727"/>
      <c r="AR47" s="727"/>
      <c r="AS47" s="727"/>
      <c r="AT47" s="727"/>
      <c r="AU47" s="727"/>
      <c r="AV47" s="709"/>
      <c r="AW47" s="709"/>
      <c r="AX47" s="740"/>
      <c r="AY47" s="740"/>
      <c r="AZ47" s="690"/>
      <c r="BA47" s="690"/>
      <c r="BB47" s="690"/>
      <c r="BC47" s="690"/>
      <c r="BD47" s="690"/>
    </row>
    <row r="48" spans="1:56" ht="20.25" customHeight="1">
      <c r="A48" s="690"/>
      <c r="B48" s="690"/>
      <c r="C48" s="709"/>
      <c r="D48" s="727" t="s">
        <v>38</v>
      </c>
      <c r="E48" s="727"/>
      <c r="F48" s="727"/>
      <c r="G48" s="727"/>
      <c r="H48" s="727"/>
      <c r="I48" s="727"/>
      <c r="J48" s="727"/>
      <c r="K48" s="727"/>
      <c r="L48" s="727"/>
      <c r="M48" s="727"/>
      <c r="N48" s="727"/>
      <c r="O48" s="727"/>
      <c r="P48" s="740"/>
      <c r="Q48" s="727"/>
      <c r="R48" s="727" t="s">
        <v>367</v>
      </c>
      <c r="S48" s="727"/>
      <c r="T48" s="727"/>
      <c r="U48" s="727"/>
      <c r="V48" s="727"/>
      <c r="W48" s="727"/>
      <c r="X48" s="727"/>
      <c r="Y48" s="727"/>
      <c r="Z48" s="727"/>
      <c r="AA48" s="782"/>
      <c r="AB48" s="736"/>
      <c r="AC48" s="736"/>
      <c r="AD48" s="736"/>
      <c r="AE48" s="736"/>
      <c r="AF48" s="727"/>
      <c r="AG48" s="727"/>
      <c r="AH48" s="727"/>
      <c r="AI48" s="727"/>
      <c r="AJ48" s="727"/>
      <c r="AK48" s="861"/>
      <c r="AL48" s="863"/>
      <c r="AM48" s="863"/>
      <c r="AN48" s="727"/>
      <c r="AO48" s="727"/>
      <c r="AP48" s="727"/>
      <c r="AQ48" s="727"/>
      <c r="AR48" s="727"/>
      <c r="AS48" s="727"/>
      <c r="AT48" s="727"/>
      <c r="AU48" s="727"/>
      <c r="AV48" s="709"/>
      <c r="AW48" s="709"/>
      <c r="AX48" s="740"/>
      <c r="AY48" s="740"/>
      <c r="AZ48" s="690"/>
      <c r="BA48" s="690"/>
      <c r="BB48" s="690"/>
      <c r="BC48" s="690"/>
      <c r="BD48" s="690"/>
    </row>
    <row r="49" spans="1:58" ht="20.25" customHeight="1">
      <c r="A49" s="690"/>
      <c r="B49" s="690"/>
      <c r="C49" s="709" t="s">
        <v>28</v>
      </c>
      <c r="D49" s="727"/>
      <c r="E49" s="727"/>
      <c r="F49" s="727"/>
      <c r="G49" s="727"/>
      <c r="H49" s="727"/>
      <c r="I49" s="727"/>
      <c r="J49" s="727"/>
      <c r="K49" s="727"/>
      <c r="L49" s="727"/>
      <c r="M49" s="727"/>
      <c r="N49" s="727"/>
      <c r="O49" s="727"/>
      <c r="P49" s="740"/>
      <c r="Q49" s="727"/>
      <c r="R49" s="709" t="s">
        <v>268</v>
      </c>
      <c r="S49" s="709"/>
      <c r="T49" s="709"/>
      <c r="U49" s="709"/>
      <c r="V49" s="709"/>
      <c r="W49" s="727" t="s">
        <v>384</v>
      </c>
      <c r="X49" s="709"/>
      <c r="Y49" s="709"/>
      <c r="Z49" s="709"/>
      <c r="AA49" s="709"/>
      <c r="AB49" s="712" t="s">
        <v>238</v>
      </c>
      <c r="AC49" s="712"/>
      <c r="AD49" s="712"/>
      <c r="AE49" s="712"/>
      <c r="AF49" s="727"/>
      <c r="AG49" s="727"/>
      <c r="AH49" s="727"/>
      <c r="AI49" s="727"/>
      <c r="AJ49" s="727"/>
      <c r="AK49" s="861"/>
      <c r="AL49" s="863"/>
      <c r="AM49" s="863"/>
      <c r="AN49" s="727"/>
      <c r="AO49" s="727"/>
      <c r="AP49" s="727"/>
      <c r="AQ49" s="727"/>
      <c r="AR49" s="727"/>
      <c r="AS49" s="727"/>
      <c r="AT49" s="727"/>
      <c r="AU49" s="727"/>
      <c r="AV49" s="709"/>
      <c r="AW49" s="709"/>
      <c r="AX49" s="740"/>
      <c r="AY49" s="740"/>
      <c r="AZ49" s="690"/>
      <c r="BA49" s="690"/>
      <c r="BB49" s="690"/>
      <c r="BC49" s="690"/>
      <c r="BD49" s="690"/>
    </row>
    <row r="50" spans="1:58" ht="20.25" customHeight="1">
      <c r="A50" s="690"/>
      <c r="B50" s="690"/>
      <c r="C50" s="709" t="s">
        <v>346</v>
      </c>
      <c r="D50" s="727"/>
      <c r="E50" s="727"/>
      <c r="F50" s="727"/>
      <c r="G50" s="727"/>
      <c r="H50" s="727"/>
      <c r="I50" s="727"/>
      <c r="J50" s="727"/>
      <c r="K50" s="727"/>
      <c r="L50" s="727"/>
      <c r="M50" s="727"/>
      <c r="N50" s="727"/>
      <c r="O50" s="727"/>
      <c r="P50" s="740"/>
      <c r="Q50" s="727"/>
      <c r="R50" s="772">
        <f>AE40</f>
        <v>2</v>
      </c>
      <c r="S50" s="835"/>
      <c r="T50" s="835"/>
      <c r="U50" s="780"/>
      <c r="V50" s="736" t="s">
        <v>380</v>
      </c>
      <c r="W50" s="832">
        <f>AB45</f>
        <v>2.7</v>
      </c>
      <c r="X50" s="836"/>
      <c r="Y50" s="836"/>
      <c r="Z50" s="843"/>
      <c r="AA50" s="736" t="s">
        <v>117</v>
      </c>
      <c r="AB50" s="851">
        <f>ROUNDDOWN(R50+W50,1)</f>
        <v>4.7</v>
      </c>
      <c r="AC50" s="853"/>
      <c r="AD50" s="853"/>
      <c r="AE50" s="855"/>
      <c r="AF50" s="727"/>
      <c r="AG50" s="727"/>
      <c r="AH50" s="727"/>
      <c r="AI50" s="727"/>
      <c r="AJ50" s="727"/>
      <c r="AK50" s="861"/>
      <c r="AL50" s="863"/>
      <c r="AM50" s="863"/>
      <c r="AN50" s="727"/>
      <c r="AO50" s="727"/>
      <c r="AP50" s="727"/>
      <c r="AQ50" s="727"/>
      <c r="AR50" s="727"/>
      <c r="AS50" s="727"/>
      <c r="AT50" s="727"/>
      <c r="AU50" s="727"/>
      <c r="AV50" s="709"/>
      <c r="AW50" s="709"/>
      <c r="AX50" s="740"/>
      <c r="AY50" s="740"/>
      <c r="AZ50" s="690"/>
      <c r="BA50" s="690"/>
      <c r="BB50" s="690"/>
      <c r="BC50" s="690"/>
      <c r="BD50" s="690"/>
    </row>
    <row r="51" spans="1:58" ht="20.25" customHeight="1">
      <c r="A51" s="690"/>
      <c r="B51" s="690"/>
      <c r="C51" s="709" t="s">
        <v>144</v>
      </c>
      <c r="D51" s="724"/>
      <c r="E51" s="724"/>
      <c r="F51" s="709"/>
      <c r="G51" s="727"/>
      <c r="H51" s="727"/>
      <c r="I51" s="727"/>
      <c r="J51" s="727"/>
      <c r="K51" s="727"/>
      <c r="L51" s="727"/>
      <c r="M51" s="727"/>
      <c r="N51" s="727"/>
      <c r="O51" s="727"/>
      <c r="P51" s="740"/>
      <c r="Q51" s="727"/>
      <c r="R51" s="727"/>
      <c r="S51" s="727"/>
      <c r="T51" s="727"/>
      <c r="U51" s="727"/>
      <c r="V51" s="727"/>
      <c r="W51" s="727"/>
      <c r="X51" s="727"/>
      <c r="Y51" s="727"/>
      <c r="Z51" s="727"/>
      <c r="AA51" s="727"/>
      <c r="AB51" s="727"/>
      <c r="AC51" s="782"/>
      <c r="AD51" s="727"/>
      <c r="AE51" s="727"/>
      <c r="AF51" s="727"/>
      <c r="AG51" s="727"/>
      <c r="AH51" s="727"/>
      <c r="AI51" s="727"/>
      <c r="AJ51" s="727"/>
      <c r="AK51" s="861"/>
      <c r="AL51" s="863"/>
      <c r="AM51" s="863"/>
      <c r="AN51" s="727"/>
      <c r="AO51" s="727"/>
      <c r="AP51" s="727"/>
      <c r="AQ51" s="727"/>
      <c r="AR51" s="727"/>
      <c r="AS51" s="727"/>
      <c r="AT51" s="727"/>
      <c r="AU51" s="727"/>
      <c r="AV51" s="709"/>
      <c r="AW51" s="709"/>
      <c r="AX51" s="690"/>
      <c r="AY51" s="690"/>
      <c r="AZ51" s="690"/>
      <c r="BA51" s="690"/>
      <c r="BB51" s="690"/>
      <c r="BC51" s="690"/>
      <c r="BD51" s="690"/>
    </row>
    <row r="52" spans="1:58" ht="20.25" customHeight="1">
      <c r="C52" s="917"/>
      <c r="D52" s="917"/>
      <c r="E52" s="913"/>
      <c r="F52" s="913"/>
      <c r="G52" s="913"/>
      <c r="H52" s="913"/>
      <c r="I52" s="913"/>
      <c r="J52" s="913"/>
      <c r="K52" s="913"/>
      <c r="L52" s="913"/>
      <c r="M52" s="913"/>
      <c r="N52" s="913"/>
      <c r="O52" s="913"/>
      <c r="P52" s="913"/>
      <c r="Q52" s="913"/>
      <c r="R52" s="913"/>
      <c r="S52" s="913"/>
      <c r="T52" s="917"/>
      <c r="U52" s="913"/>
      <c r="V52" s="913"/>
      <c r="W52" s="913"/>
      <c r="X52" s="913"/>
      <c r="Y52" s="913"/>
      <c r="Z52" s="913"/>
      <c r="AA52" s="913"/>
      <c r="AB52" s="913"/>
      <c r="AC52" s="913"/>
      <c r="AD52" s="913"/>
      <c r="AE52" s="913"/>
      <c r="AF52" s="913"/>
      <c r="AJ52" s="918"/>
      <c r="AK52" s="927"/>
      <c r="AL52" s="927"/>
      <c r="AM52" s="913"/>
      <c r="AN52" s="913"/>
      <c r="AO52" s="913"/>
      <c r="AP52" s="913"/>
      <c r="AQ52" s="913"/>
      <c r="AR52" s="913"/>
      <c r="AS52" s="913"/>
      <c r="AT52" s="913"/>
      <c r="AU52" s="913"/>
      <c r="AV52" s="913"/>
      <c r="AW52" s="913"/>
      <c r="AX52" s="913"/>
      <c r="AY52" s="913"/>
      <c r="AZ52" s="913"/>
      <c r="BA52" s="913"/>
      <c r="BB52" s="913"/>
      <c r="BC52" s="913"/>
      <c r="BD52" s="913"/>
      <c r="BE52" s="927"/>
    </row>
    <row r="53" spans="1:58" ht="20.25" customHeight="1">
      <c r="A53" s="913"/>
      <c r="B53" s="913"/>
      <c r="C53" s="917"/>
      <c r="D53" s="917"/>
      <c r="E53" s="913"/>
      <c r="F53" s="913"/>
      <c r="G53" s="913"/>
      <c r="H53" s="913"/>
      <c r="I53" s="913"/>
      <c r="J53" s="913"/>
      <c r="K53" s="913"/>
      <c r="L53" s="913"/>
      <c r="M53" s="913"/>
      <c r="N53" s="913"/>
      <c r="O53" s="913"/>
      <c r="P53" s="913"/>
      <c r="Q53" s="913"/>
      <c r="R53" s="913"/>
      <c r="S53" s="913"/>
      <c r="T53" s="913"/>
      <c r="U53" s="917"/>
      <c r="V53" s="913"/>
      <c r="W53" s="913"/>
      <c r="X53" s="913"/>
      <c r="Y53" s="913"/>
      <c r="Z53" s="913"/>
      <c r="AA53" s="913"/>
      <c r="AB53" s="913"/>
      <c r="AC53" s="913"/>
      <c r="AD53" s="913"/>
      <c r="AE53" s="913"/>
      <c r="AF53" s="913"/>
      <c r="AG53" s="913"/>
      <c r="AK53" s="918"/>
      <c r="AL53" s="927"/>
      <c r="AM53" s="927"/>
      <c r="AN53" s="913"/>
      <c r="AO53" s="913"/>
      <c r="AP53" s="913"/>
      <c r="AQ53" s="913"/>
      <c r="AR53" s="913"/>
      <c r="AS53" s="913"/>
      <c r="AT53" s="913"/>
      <c r="AU53" s="913"/>
      <c r="AV53" s="913"/>
      <c r="AW53" s="913"/>
      <c r="AX53" s="913"/>
      <c r="AY53" s="913"/>
      <c r="AZ53" s="913"/>
      <c r="BA53" s="913"/>
      <c r="BB53" s="913"/>
      <c r="BC53" s="913"/>
      <c r="BD53" s="913"/>
      <c r="BE53" s="913"/>
      <c r="BF53" s="927"/>
    </row>
    <row r="54" spans="1:58" ht="20.25" customHeight="1">
      <c r="A54" s="913"/>
      <c r="B54" s="913"/>
      <c r="C54" s="913"/>
      <c r="D54" s="917"/>
      <c r="E54" s="913"/>
      <c r="F54" s="913"/>
      <c r="G54" s="913"/>
      <c r="H54" s="913"/>
      <c r="I54" s="913"/>
      <c r="J54" s="913"/>
      <c r="K54" s="913"/>
      <c r="L54" s="913"/>
      <c r="M54" s="913"/>
      <c r="N54" s="913"/>
      <c r="O54" s="913"/>
      <c r="P54" s="913"/>
      <c r="Q54" s="913"/>
      <c r="R54" s="913"/>
      <c r="S54" s="913"/>
      <c r="T54" s="913"/>
      <c r="U54" s="917"/>
      <c r="V54" s="913"/>
      <c r="W54" s="913"/>
      <c r="X54" s="913"/>
      <c r="Y54" s="913"/>
      <c r="Z54" s="913"/>
      <c r="AA54" s="913"/>
      <c r="AB54" s="913"/>
      <c r="AC54" s="913"/>
      <c r="AD54" s="913"/>
      <c r="AE54" s="913"/>
      <c r="AF54" s="913"/>
      <c r="AG54" s="913"/>
      <c r="AK54" s="918"/>
      <c r="AL54" s="927"/>
      <c r="AM54" s="927"/>
      <c r="AN54" s="913"/>
      <c r="AO54" s="913"/>
      <c r="AP54" s="913"/>
      <c r="AQ54" s="913"/>
      <c r="AR54" s="913"/>
      <c r="AS54" s="913"/>
      <c r="AT54" s="913"/>
      <c r="AU54" s="913"/>
      <c r="AV54" s="913"/>
      <c r="AW54" s="913"/>
      <c r="AX54" s="913"/>
      <c r="AY54" s="913"/>
      <c r="AZ54" s="913"/>
      <c r="BA54" s="913"/>
      <c r="BB54" s="913"/>
      <c r="BC54" s="913"/>
      <c r="BD54" s="913"/>
      <c r="BE54" s="913"/>
      <c r="BF54" s="927"/>
    </row>
    <row r="55" spans="1:58" ht="20.25" customHeight="1">
      <c r="A55" s="913"/>
      <c r="B55" s="913"/>
      <c r="C55" s="917"/>
      <c r="D55" s="917"/>
      <c r="E55" s="913"/>
      <c r="F55" s="913"/>
      <c r="G55" s="913"/>
      <c r="H55" s="913"/>
      <c r="I55" s="913"/>
      <c r="J55" s="913"/>
      <c r="K55" s="913"/>
      <c r="L55" s="913"/>
      <c r="M55" s="913"/>
      <c r="N55" s="913"/>
      <c r="O55" s="913"/>
      <c r="P55" s="913"/>
      <c r="Q55" s="913"/>
      <c r="R55" s="913"/>
      <c r="S55" s="913"/>
      <c r="T55" s="913"/>
      <c r="U55" s="917"/>
      <c r="V55" s="913"/>
      <c r="W55" s="913"/>
      <c r="X55" s="913"/>
      <c r="Y55" s="913"/>
      <c r="Z55" s="913"/>
      <c r="AA55" s="913"/>
      <c r="AB55" s="913"/>
      <c r="AC55" s="913"/>
      <c r="AD55" s="913"/>
      <c r="AE55" s="913"/>
      <c r="AF55" s="913"/>
      <c r="AG55" s="913"/>
      <c r="AK55" s="918"/>
      <c r="AL55" s="927"/>
      <c r="AM55" s="927"/>
      <c r="AN55" s="913"/>
      <c r="AO55" s="913"/>
      <c r="AP55" s="913"/>
      <c r="AQ55" s="913"/>
      <c r="AR55" s="913"/>
      <c r="AS55" s="913"/>
      <c r="AT55" s="913"/>
      <c r="AU55" s="913"/>
      <c r="AV55" s="913"/>
      <c r="AW55" s="913"/>
      <c r="AX55" s="913"/>
      <c r="AY55" s="913"/>
      <c r="AZ55" s="913"/>
      <c r="BA55" s="913"/>
      <c r="BB55" s="913"/>
      <c r="BC55" s="913"/>
      <c r="BD55" s="913"/>
      <c r="BE55" s="913"/>
      <c r="BF55" s="927"/>
    </row>
    <row r="56" spans="1:58" ht="20.25" customHeight="1">
      <c r="C56" s="918"/>
      <c r="D56" s="918"/>
      <c r="E56" s="918"/>
      <c r="F56" s="918"/>
      <c r="G56" s="918"/>
      <c r="H56" s="918"/>
      <c r="I56" s="918"/>
      <c r="J56" s="918"/>
      <c r="K56" s="918"/>
      <c r="L56" s="918"/>
      <c r="M56" s="918"/>
      <c r="N56" s="918"/>
      <c r="O56" s="918"/>
      <c r="P56" s="918"/>
      <c r="Q56" s="918"/>
      <c r="R56" s="918"/>
      <c r="S56" s="918"/>
      <c r="T56" s="918"/>
      <c r="U56" s="927"/>
      <c r="V56" s="927"/>
      <c r="W56" s="918"/>
      <c r="X56" s="918"/>
      <c r="Y56" s="918"/>
      <c r="Z56" s="918"/>
      <c r="AA56" s="918"/>
      <c r="AB56" s="918"/>
      <c r="AC56" s="918"/>
      <c r="AD56" s="918"/>
      <c r="AE56" s="918"/>
      <c r="AF56" s="918"/>
      <c r="AG56" s="918"/>
      <c r="AH56" s="918"/>
      <c r="AI56" s="918"/>
      <c r="AJ56" s="918"/>
      <c r="AK56" s="918"/>
      <c r="AL56" s="927"/>
      <c r="AM56" s="927"/>
      <c r="AN56" s="913"/>
      <c r="AO56" s="913"/>
      <c r="AP56" s="913"/>
      <c r="AQ56" s="913"/>
      <c r="AR56" s="913"/>
      <c r="AS56" s="913"/>
      <c r="AT56" s="913"/>
      <c r="AU56" s="913"/>
      <c r="AV56" s="913"/>
      <c r="AW56" s="913"/>
      <c r="AX56" s="913"/>
      <c r="AY56" s="913"/>
      <c r="AZ56" s="913"/>
      <c r="BA56" s="913"/>
      <c r="BB56" s="913"/>
      <c r="BC56" s="913"/>
      <c r="BD56" s="913"/>
      <c r="BE56" s="913"/>
      <c r="BF56" s="927"/>
    </row>
    <row r="57" spans="1:58" ht="20.25" customHeight="1">
      <c r="C57" s="918"/>
      <c r="D57" s="918"/>
      <c r="E57" s="918"/>
      <c r="F57" s="918"/>
      <c r="G57" s="918"/>
      <c r="H57" s="918"/>
      <c r="I57" s="918"/>
      <c r="J57" s="918"/>
      <c r="K57" s="918"/>
      <c r="L57" s="918"/>
      <c r="M57" s="918"/>
      <c r="N57" s="918"/>
      <c r="O57" s="918"/>
      <c r="P57" s="918"/>
      <c r="Q57" s="918"/>
      <c r="R57" s="918"/>
      <c r="S57" s="918"/>
      <c r="T57" s="918"/>
      <c r="U57" s="927"/>
      <c r="V57" s="927"/>
      <c r="W57" s="918"/>
      <c r="X57" s="918"/>
      <c r="Y57" s="918"/>
      <c r="Z57" s="918"/>
      <c r="AA57" s="918"/>
      <c r="AB57" s="918"/>
      <c r="AC57" s="918"/>
      <c r="AD57" s="918"/>
      <c r="AE57" s="918"/>
      <c r="AF57" s="918"/>
      <c r="AG57" s="918"/>
      <c r="AH57" s="918"/>
      <c r="AI57" s="918"/>
      <c r="AJ57" s="918"/>
      <c r="AK57" s="918"/>
      <c r="AL57" s="927"/>
      <c r="AM57" s="927"/>
      <c r="AN57" s="913"/>
      <c r="AO57" s="913"/>
      <c r="AP57" s="913"/>
      <c r="AQ57" s="913"/>
      <c r="AR57" s="913"/>
      <c r="AS57" s="913"/>
      <c r="AT57" s="913"/>
      <c r="AU57" s="913"/>
      <c r="AV57" s="913"/>
      <c r="AW57" s="913"/>
      <c r="AX57" s="913"/>
      <c r="AY57" s="913"/>
      <c r="AZ57" s="913"/>
      <c r="BA57" s="913"/>
      <c r="BB57" s="913"/>
      <c r="BC57" s="913"/>
      <c r="BD57" s="913"/>
      <c r="BE57" s="913"/>
      <c r="BF57" s="927"/>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5"/>
  <conditionalFormatting sqref="P13:AX30">
    <cfRule type="expression" dxfId="551" priority="4">
      <formula>INDIRECT(ADDRESS(ROW(),COLUMN()))=TRUNC(INDIRECT(ADDRESS(ROW(),COLUMN())))</formula>
    </cfRule>
  </conditionalFormatting>
  <conditionalFormatting sqref="F36:M38">
    <cfRule type="expression" dxfId="550" priority="3">
      <formula>INDIRECT(ADDRESS(ROW(),COLUMN()))=TRUNC(INDIRECT(ADDRESS(ROW(),COLUMN())))</formula>
    </cfRule>
  </conditionalFormatting>
  <conditionalFormatting sqref="T36:AF40">
    <cfRule type="expression" dxfId="549" priority="2">
      <formula>INDIRECT(ADDRESS(ROW(),COLUMN()))=TRUNC(INDIRECT(ADDRESS(ROW(),COLUMN())))</formula>
    </cfRule>
  </conditionalFormatting>
  <conditionalFormatting sqref="R45:U45">
    <cfRule type="expression" dxfId="548"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42:Z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45">
      <formula1>"40,50"</formula1>
    </dataValidation>
    <dataValidation type="list" allowBlank="1" showDropDown="0" showInputMessage="1" showErrorMessage="0" sqref="C13:D30">
      <formula1>職種</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0" sqref="E13:F30">
      <formula1>"A, B, C, D"</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71"/>
  <sheetViews>
    <sheetView workbookViewId="0"/>
  </sheetViews>
  <sheetFormatPr defaultRowHeight="15"/>
  <cols>
    <col min="1" max="2" width="9" style="934" customWidth="1"/>
    <col min="3" max="3" width="44.25" style="934" customWidth="1"/>
    <col min="4" max="16384" width="9" style="934" customWidth="1"/>
  </cols>
  <sheetData>
    <row r="1" spans="1:10">
      <c r="A1" s="934" t="s">
        <v>424</v>
      </c>
    </row>
    <row r="2" spans="1:10" s="935" customFormat="1" ht="20.25" customHeight="1">
      <c r="A2" s="936" t="s">
        <v>7</v>
      </c>
      <c r="B2" s="936"/>
      <c r="C2" s="937"/>
    </row>
    <row r="3" spans="1:10" s="935" customFormat="1" ht="20.25" customHeight="1">
      <c r="A3" s="937"/>
      <c r="B3" s="937"/>
      <c r="C3" s="937"/>
    </row>
    <row r="4" spans="1:10" s="935" customFormat="1" ht="20.25" customHeight="1">
      <c r="A4" s="938"/>
      <c r="B4" s="937" t="s">
        <v>343</v>
      </c>
      <c r="C4" s="937"/>
      <c r="E4" s="937" t="s">
        <v>431</v>
      </c>
      <c r="F4" s="937"/>
      <c r="G4" s="937"/>
      <c r="H4" s="937"/>
      <c r="I4" s="937"/>
      <c r="J4" s="937"/>
    </row>
    <row r="5" spans="1:10" s="935" customFormat="1" ht="20.25" customHeight="1">
      <c r="A5" s="939"/>
      <c r="B5" s="937" t="s">
        <v>195</v>
      </c>
      <c r="C5" s="937"/>
      <c r="E5" s="937"/>
      <c r="F5" s="937"/>
      <c r="G5" s="937"/>
      <c r="H5" s="937"/>
      <c r="I5" s="937"/>
      <c r="J5" s="937"/>
    </row>
    <row r="6" spans="1:10" s="935" customFormat="1" ht="20.25" customHeight="1">
      <c r="A6" s="940"/>
      <c r="B6" s="937"/>
      <c r="C6" s="937"/>
    </row>
    <row r="7" spans="1:10" s="935" customFormat="1" ht="20.25" customHeight="1">
      <c r="A7" s="940"/>
      <c r="B7" s="937"/>
      <c r="C7" s="937"/>
    </row>
    <row r="8" spans="1:10" s="935" customFormat="1" ht="20.25" customHeight="1">
      <c r="A8" s="937" t="s">
        <v>276</v>
      </c>
      <c r="B8" s="937"/>
      <c r="C8" s="937"/>
    </row>
    <row r="9" spans="1:10" s="935" customFormat="1" ht="20.25" customHeight="1">
      <c r="A9" s="940"/>
      <c r="B9" s="937"/>
      <c r="C9" s="937"/>
    </row>
    <row r="10" spans="1:10" s="935" customFormat="1" ht="20.25" customHeight="1">
      <c r="A10" s="937" t="s">
        <v>401</v>
      </c>
      <c r="B10" s="937"/>
      <c r="C10" s="937"/>
    </row>
    <row r="11" spans="1:10" s="935" customFormat="1" ht="20.25" customHeight="1">
      <c r="A11" s="937"/>
      <c r="B11" s="937"/>
      <c r="C11" s="937"/>
    </row>
    <row r="12" spans="1:10" s="935" customFormat="1" ht="20.25" customHeight="1">
      <c r="A12" s="937" t="s">
        <v>425</v>
      </c>
      <c r="B12" s="937"/>
      <c r="C12" s="937"/>
    </row>
    <row r="13" spans="1:10" s="935" customFormat="1" ht="20.25" customHeight="1">
      <c r="A13" s="937"/>
      <c r="B13" s="937"/>
      <c r="C13" s="937"/>
    </row>
    <row r="14" spans="1:10" s="935" customFormat="1" ht="20.25" customHeight="1">
      <c r="A14" s="937" t="s">
        <v>426</v>
      </c>
      <c r="B14" s="937"/>
      <c r="C14" s="937"/>
    </row>
    <row r="15" spans="1:10" s="935" customFormat="1" ht="20.25" customHeight="1">
      <c r="A15" s="937"/>
      <c r="B15" s="937"/>
      <c r="C15" s="937"/>
    </row>
    <row r="16" spans="1:10" s="935" customFormat="1" ht="20.25" customHeight="1">
      <c r="A16" s="937" t="s">
        <v>430</v>
      </c>
      <c r="B16" s="937"/>
      <c r="C16" s="937"/>
    </row>
    <row r="17" spans="1:3" s="935" customFormat="1" ht="20.25" customHeight="1">
      <c r="A17" s="937" t="s">
        <v>432</v>
      </c>
      <c r="B17" s="937"/>
      <c r="C17" s="937"/>
    </row>
    <row r="18" spans="1:3" s="935" customFormat="1" ht="20.25" customHeight="1">
      <c r="A18" s="937"/>
      <c r="B18" s="937"/>
      <c r="C18" s="937"/>
    </row>
    <row r="19" spans="1:3" s="935" customFormat="1" ht="20.25" customHeight="1">
      <c r="A19" s="937"/>
      <c r="B19" s="945" t="s">
        <v>332</v>
      </c>
      <c r="C19" s="945" t="s">
        <v>350</v>
      </c>
    </row>
    <row r="20" spans="1:3" s="935" customFormat="1" ht="20.25" customHeight="1">
      <c r="A20" s="937"/>
      <c r="B20" s="945">
        <v>1</v>
      </c>
      <c r="C20" s="946" t="s">
        <v>416</v>
      </c>
    </row>
    <row r="21" spans="1:3" s="935" customFormat="1" ht="20.25" customHeight="1">
      <c r="A21" s="937"/>
      <c r="B21" s="945">
        <v>2</v>
      </c>
      <c r="C21" s="946" t="s">
        <v>418</v>
      </c>
    </row>
    <row r="22" spans="1:3" s="935" customFormat="1" ht="20.25" customHeight="1">
      <c r="A22" s="937"/>
      <c r="B22" s="945">
        <v>3</v>
      </c>
      <c r="C22" s="946" t="s">
        <v>463</v>
      </c>
    </row>
    <row r="23" spans="1:3" s="935" customFormat="1" ht="20.25" customHeight="1">
      <c r="A23" s="937"/>
      <c r="B23" s="937"/>
      <c r="C23" s="937"/>
    </row>
    <row r="24" spans="1:3" s="935" customFormat="1" ht="20.25" customHeight="1">
      <c r="A24" s="937"/>
      <c r="B24" s="937" t="s">
        <v>458</v>
      </c>
      <c r="C24" s="937"/>
    </row>
    <row r="25" spans="1:3" s="935" customFormat="1" ht="20.25" customHeight="1">
      <c r="A25" s="937"/>
      <c r="B25" s="937"/>
      <c r="C25" s="937"/>
    </row>
    <row r="26" spans="1:3" s="935" customFormat="1" ht="20.25" customHeight="1">
      <c r="A26" s="937" t="s">
        <v>433</v>
      </c>
      <c r="B26" s="937"/>
      <c r="C26" s="937"/>
    </row>
    <row r="27" spans="1:3" s="935" customFormat="1" ht="20.25" customHeight="1">
      <c r="A27" s="937" t="s">
        <v>338</v>
      </c>
      <c r="B27" s="937"/>
      <c r="C27" s="937"/>
    </row>
    <row r="28" spans="1:3" s="935" customFormat="1" ht="20.25" customHeight="1">
      <c r="A28" s="937"/>
      <c r="B28" s="937"/>
      <c r="C28" s="937"/>
    </row>
    <row r="29" spans="1:3" s="935" customFormat="1" ht="20.25" customHeight="1">
      <c r="A29" s="937"/>
      <c r="B29" s="945" t="s">
        <v>392</v>
      </c>
      <c r="C29" s="945" t="s">
        <v>397</v>
      </c>
    </row>
    <row r="30" spans="1:3" s="935" customFormat="1" ht="20.25" customHeight="1">
      <c r="A30" s="937"/>
      <c r="B30" s="945" t="s">
        <v>138</v>
      </c>
      <c r="C30" s="946" t="s">
        <v>225</v>
      </c>
    </row>
    <row r="31" spans="1:3" s="935" customFormat="1" ht="20.25" customHeight="1">
      <c r="A31" s="937"/>
      <c r="B31" s="945" t="s">
        <v>370</v>
      </c>
      <c r="C31" s="946" t="s">
        <v>127</v>
      </c>
    </row>
    <row r="32" spans="1:3" s="935" customFormat="1" ht="20.25" customHeight="1">
      <c r="A32" s="937"/>
      <c r="B32" s="945" t="s">
        <v>371</v>
      </c>
      <c r="C32" s="946" t="s">
        <v>4</v>
      </c>
    </row>
    <row r="33" spans="1:55" s="935" customFormat="1" ht="20.25" customHeight="1">
      <c r="A33" s="937"/>
      <c r="B33" s="945" t="s">
        <v>373</v>
      </c>
      <c r="C33" s="946" t="s">
        <v>399</v>
      </c>
    </row>
    <row r="34" spans="1:55" s="935" customFormat="1" ht="20.25" customHeight="1">
      <c r="A34" s="937"/>
      <c r="B34" s="937"/>
      <c r="C34" s="937"/>
    </row>
    <row r="35" spans="1:55" s="935" customFormat="1" ht="20.25" customHeight="1">
      <c r="A35" s="937"/>
      <c r="B35" s="937" t="s">
        <v>460</v>
      </c>
      <c r="C35" s="937"/>
    </row>
    <row r="36" spans="1:55" s="935" customFormat="1" ht="20.25" customHeight="1">
      <c r="B36" s="937" t="s">
        <v>461</v>
      </c>
      <c r="E36" s="937"/>
      <c r="F36" s="950"/>
      <c r="G36" s="950"/>
      <c r="H36" s="950"/>
      <c r="I36" s="950"/>
      <c r="J36" s="950"/>
      <c r="K36" s="950"/>
      <c r="L36" s="950"/>
      <c r="M36" s="950"/>
      <c r="N36" s="950"/>
      <c r="O36" s="950"/>
      <c r="P36" s="950"/>
      <c r="Q36" s="950"/>
      <c r="R36" s="950"/>
      <c r="S36" s="950"/>
      <c r="T36" s="950"/>
      <c r="U36" s="950"/>
      <c r="V36" s="950"/>
      <c r="W36" s="950"/>
      <c r="X36" s="950"/>
      <c r="Y36" s="950"/>
      <c r="Z36" s="950"/>
      <c r="AA36" s="950"/>
      <c r="AB36" s="950"/>
      <c r="AC36" s="950"/>
      <c r="AD36" s="950"/>
      <c r="AE36" s="950"/>
      <c r="AF36" s="950"/>
      <c r="AG36" s="950"/>
      <c r="AH36" s="950"/>
      <c r="AI36" s="950"/>
      <c r="AJ36" s="950"/>
      <c r="AK36" s="950"/>
      <c r="AL36" s="950"/>
      <c r="AM36" s="950"/>
      <c r="AN36" s="950"/>
      <c r="AO36" s="950"/>
      <c r="AP36" s="950"/>
      <c r="AQ36" s="950"/>
      <c r="AR36" s="950"/>
      <c r="AS36" s="950"/>
      <c r="AT36" s="950"/>
      <c r="AU36" s="950"/>
      <c r="AV36" s="950"/>
      <c r="AW36" s="950"/>
      <c r="AX36" s="950"/>
      <c r="AY36" s="950"/>
      <c r="AZ36" s="950"/>
      <c r="BA36" s="950"/>
      <c r="BB36" s="950"/>
      <c r="BC36" s="950"/>
    </row>
    <row r="37" spans="1:55" s="935" customFormat="1" ht="20.25" customHeight="1">
      <c r="B37" s="937" t="s">
        <v>462</v>
      </c>
      <c r="E37" s="937"/>
      <c r="F37" s="950"/>
      <c r="G37" s="950"/>
      <c r="H37" s="950"/>
      <c r="I37" s="950"/>
      <c r="J37" s="950"/>
      <c r="K37" s="950"/>
      <c r="L37" s="950"/>
      <c r="M37" s="950"/>
      <c r="N37" s="950"/>
      <c r="O37" s="950"/>
      <c r="P37" s="950"/>
      <c r="Q37" s="950"/>
      <c r="R37" s="950"/>
      <c r="S37" s="950"/>
      <c r="T37" s="950"/>
      <c r="U37" s="950"/>
      <c r="V37" s="950"/>
      <c r="W37" s="950"/>
      <c r="X37" s="950"/>
      <c r="Y37" s="950"/>
      <c r="Z37" s="950"/>
      <c r="AA37" s="950"/>
      <c r="AB37" s="950"/>
      <c r="AC37" s="950"/>
      <c r="AD37" s="950"/>
      <c r="AE37" s="950"/>
      <c r="AF37" s="950"/>
      <c r="AG37" s="950"/>
      <c r="AH37" s="950"/>
      <c r="AI37" s="950"/>
      <c r="AJ37" s="950"/>
      <c r="AK37" s="950"/>
      <c r="AL37" s="950"/>
      <c r="AM37" s="950"/>
      <c r="AN37" s="950"/>
      <c r="AO37" s="950"/>
      <c r="AP37" s="950"/>
      <c r="AQ37" s="950"/>
      <c r="AR37" s="950"/>
      <c r="AS37" s="950"/>
      <c r="AT37" s="950"/>
      <c r="AU37" s="950"/>
      <c r="AV37" s="950"/>
      <c r="AW37" s="950"/>
      <c r="AX37" s="950"/>
      <c r="AY37" s="950"/>
      <c r="AZ37" s="950"/>
      <c r="BA37" s="950"/>
      <c r="BB37" s="950"/>
      <c r="BC37" s="950"/>
    </row>
    <row r="38" spans="1:55" s="935" customFormat="1" ht="20.25" customHeight="1">
      <c r="E38" s="937"/>
    </row>
    <row r="39" spans="1:55" s="935" customFormat="1" ht="20.25" customHeight="1">
      <c r="A39" s="937"/>
      <c r="B39" s="937"/>
      <c r="C39" s="937"/>
      <c r="D39" s="947"/>
    </row>
    <row r="40" spans="1:55" s="935" customFormat="1" ht="20.25" customHeight="1">
      <c r="A40" s="937" t="s">
        <v>434</v>
      </c>
      <c r="B40" s="937"/>
      <c r="C40" s="937"/>
    </row>
    <row r="41" spans="1:55" s="935" customFormat="1" ht="20.25" customHeight="1">
      <c r="A41" s="937" t="s">
        <v>435</v>
      </c>
      <c r="B41" s="937"/>
      <c r="C41" s="937"/>
    </row>
    <row r="42" spans="1:55" s="935" customFormat="1" ht="20.25" customHeight="1">
      <c r="A42" s="941" t="s">
        <v>306</v>
      </c>
      <c r="D42" s="948"/>
      <c r="E42" s="951"/>
      <c r="AF42" s="947"/>
    </row>
    <row r="43" spans="1:55" s="935" customFormat="1" ht="20.25" customHeight="1">
      <c r="C43" s="941"/>
      <c r="D43" s="948"/>
      <c r="E43" s="951"/>
      <c r="AF43" s="947"/>
    </row>
    <row r="44" spans="1:55" s="935" customFormat="1" ht="20.25" customHeight="1">
      <c r="A44" s="937" t="s">
        <v>436</v>
      </c>
      <c r="B44" s="937"/>
    </row>
    <row r="45" spans="1:55" s="935" customFormat="1" ht="20.25" customHeight="1"/>
    <row r="46" spans="1:55" s="935" customFormat="1" ht="20.25" customHeight="1">
      <c r="A46" s="937" t="s">
        <v>438</v>
      </c>
      <c r="B46" s="937"/>
      <c r="C46" s="937"/>
    </row>
    <row r="47" spans="1:55" s="935" customFormat="1" ht="20.25" customHeight="1">
      <c r="A47" s="937" t="s">
        <v>440</v>
      </c>
      <c r="B47" s="937"/>
      <c r="C47" s="937"/>
    </row>
    <row r="48" spans="1:55" s="935" customFormat="1" ht="20.25" customHeight="1"/>
    <row r="49" spans="1:55" s="935" customFormat="1" ht="20.25" customHeight="1">
      <c r="A49" s="937" t="s">
        <v>441</v>
      </c>
      <c r="B49" s="937"/>
      <c r="C49" s="937"/>
    </row>
    <row r="50" spans="1:55" s="935" customFormat="1" ht="20.25" customHeight="1">
      <c r="A50" s="937" t="s">
        <v>442</v>
      </c>
      <c r="B50" s="937"/>
      <c r="C50" s="937"/>
    </row>
    <row r="51" spans="1:55" s="935" customFormat="1" ht="20.25" customHeight="1">
      <c r="A51" s="937"/>
      <c r="B51" s="937"/>
      <c r="C51" s="937"/>
    </row>
    <row r="52" spans="1:55" s="935" customFormat="1" ht="20.25" customHeight="1">
      <c r="A52" s="937" t="s">
        <v>443</v>
      </c>
      <c r="B52" s="937"/>
      <c r="C52" s="937"/>
    </row>
    <row r="53" spans="1:55" s="935" customFormat="1" ht="20.25" customHeight="1">
      <c r="A53" s="937"/>
      <c r="B53" s="937"/>
      <c r="C53" s="937"/>
    </row>
    <row r="54" spans="1:55" s="935" customFormat="1" ht="20.25" customHeight="1">
      <c r="A54" s="935" t="s">
        <v>445</v>
      </c>
      <c r="D54" s="949"/>
      <c r="E54" s="949"/>
      <c r="F54" s="949"/>
      <c r="G54" s="949"/>
      <c r="H54" s="949"/>
      <c r="I54" s="949"/>
      <c r="J54" s="949"/>
      <c r="K54" s="949"/>
      <c r="L54" s="949"/>
      <c r="M54" s="949"/>
      <c r="N54" s="949"/>
      <c r="O54" s="949"/>
      <c r="P54" s="949"/>
      <c r="Q54" s="949"/>
      <c r="R54" s="949"/>
      <c r="S54" s="949"/>
      <c r="T54" s="949"/>
      <c r="U54" s="949"/>
      <c r="V54" s="949"/>
      <c r="W54" s="949"/>
      <c r="X54" s="949"/>
      <c r="Y54" s="949"/>
      <c r="Z54" s="949"/>
      <c r="AA54" s="949"/>
      <c r="AB54" s="949"/>
      <c r="AC54" s="949"/>
      <c r="AD54" s="949"/>
      <c r="AE54" s="949"/>
      <c r="AF54" s="949"/>
      <c r="AG54" s="949"/>
      <c r="AH54" s="949"/>
      <c r="AI54" s="949"/>
      <c r="AJ54" s="949"/>
      <c r="AK54" s="949"/>
      <c r="AL54" s="949"/>
      <c r="AM54" s="949"/>
      <c r="AN54" s="949"/>
      <c r="AO54" s="949"/>
      <c r="AP54" s="949"/>
      <c r="AQ54" s="949"/>
      <c r="AR54" s="949"/>
      <c r="AS54" s="949"/>
      <c r="AT54" s="949"/>
      <c r="AU54" s="949"/>
      <c r="AV54" s="949"/>
      <c r="AW54" s="949"/>
      <c r="AX54" s="949"/>
      <c r="AY54" s="949"/>
      <c r="AZ54" s="949"/>
      <c r="BA54" s="949"/>
      <c r="BB54" s="949"/>
      <c r="BC54" s="949"/>
    </row>
    <row r="55" spans="1:55" s="935" customFormat="1" ht="20.25" customHeight="1">
      <c r="A55" s="935" t="s">
        <v>446</v>
      </c>
      <c r="D55" s="949"/>
      <c r="E55" s="949"/>
      <c r="F55" s="949"/>
      <c r="G55" s="949"/>
      <c r="H55" s="949"/>
      <c r="I55" s="949"/>
      <c r="J55" s="949"/>
      <c r="K55" s="949"/>
      <c r="L55" s="949"/>
      <c r="M55" s="949"/>
      <c r="N55" s="949"/>
      <c r="O55" s="949"/>
      <c r="P55" s="949"/>
      <c r="Q55" s="949"/>
      <c r="R55" s="949"/>
      <c r="S55" s="949"/>
      <c r="T55" s="949"/>
      <c r="U55" s="949"/>
      <c r="V55" s="949"/>
      <c r="W55" s="949"/>
      <c r="X55" s="949"/>
      <c r="Y55" s="949"/>
      <c r="Z55" s="949"/>
      <c r="AA55" s="949"/>
      <c r="AB55" s="949"/>
      <c r="AC55" s="949"/>
      <c r="AD55" s="949"/>
      <c r="AE55" s="949"/>
      <c r="AF55" s="949"/>
      <c r="AG55" s="949"/>
      <c r="AH55" s="949"/>
      <c r="AI55" s="949"/>
      <c r="AJ55" s="949"/>
      <c r="AK55" s="949"/>
      <c r="AL55" s="949"/>
      <c r="AM55" s="949"/>
      <c r="AN55" s="949"/>
      <c r="AO55" s="949"/>
      <c r="AP55" s="949"/>
      <c r="AQ55" s="949"/>
      <c r="AR55" s="949"/>
      <c r="AS55" s="949"/>
      <c r="AT55" s="949"/>
      <c r="AU55" s="949"/>
      <c r="AV55" s="949"/>
      <c r="AW55" s="949"/>
      <c r="AX55" s="949"/>
      <c r="AY55" s="949"/>
      <c r="AZ55" s="949"/>
      <c r="BA55" s="949"/>
      <c r="BB55" s="949"/>
      <c r="BC55" s="949"/>
    </row>
    <row r="56" spans="1:55" s="935" customFormat="1" ht="20.25" customHeight="1">
      <c r="A56" s="935" t="s">
        <v>111</v>
      </c>
      <c r="D56" s="949"/>
      <c r="E56" s="949"/>
      <c r="F56" s="949"/>
      <c r="G56" s="949"/>
      <c r="H56" s="949"/>
      <c r="I56" s="949"/>
      <c r="J56" s="949"/>
      <c r="K56" s="949"/>
      <c r="L56" s="949"/>
      <c r="M56" s="949"/>
      <c r="N56" s="949"/>
      <c r="O56" s="949"/>
      <c r="P56" s="949"/>
      <c r="Q56" s="949"/>
      <c r="R56" s="949"/>
      <c r="S56" s="949"/>
      <c r="T56" s="949"/>
      <c r="U56" s="949"/>
      <c r="V56" s="949"/>
      <c r="W56" s="949"/>
      <c r="X56" s="949"/>
      <c r="Y56" s="949"/>
      <c r="Z56" s="949"/>
      <c r="AA56" s="949"/>
      <c r="AB56" s="949"/>
      <c r="AC56" s="949"/>
      <c r="AD56" s="949"/>
      <c r="AE56" s="949"/>
      <c r="AF56" s="949"/>
      <c r="AG56" s="949"/>
      <c r="AH56" s="949"/>
      <c r="AI56" s="949"/>
      <c r="AJ56" s="949"/>
      <c r="AK56" s="949"/>
      <c r="AL56" s="949"/>
      <c r="AM56" s="949"/>
      <c r="AN56" s="949"/>
      <c r="AO56" s="949"/>
      <c r="AP56" s="949"/>
      <c r="AQ56" s="949"/>
      <c r="AR56" s="949"/>
      <c r="AS56" s="949"/>
      <c r="AT56" s="949"/>
      <c r="AU56" s="949"/>
      <c r="AV56" s="949"/>
      <c r="AW56" s="949"/>
      <c r="AX56" s="949"/>
      <c r="AY56" s="949"/>
      <c r="AZ56" s="949"/>
      <c r="BA56" s="949"/>
      <c r="BB56" s="949"/>
      <c r="BC56" s="949"/>
    </row>
    <row r="57" spans="1:55" s="935" customFormat="1" ht="20.25" customHeight="1">
      <c r="A57" s="937"/>
      <c r="B57" s="937"/>
      <c r="C57" s="937"/>
      <c r="D57" s="950"/>
      <c r="E57" s="950"/>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50"/>
      <c r="AD57" s="950"/>
      <c r="AE57" s="950"/>
      <c r="AF57" s="950"/>
      <c r="AG57" s="950"/>
      <c r="AH57" s="950"/>
      <c r="AI57" s="950"/>
      <c r="AJ57" s="950"/>
      <c r="AK57" s="950"/>
      <c r="AL57" s="950"/>
      <c r="AM57" s="950"/>
      <c r="AN57" s="950"/>
      <c r="AO57" s="950"/>
      <c r="AP57" s="950"/>
      <c r="AQ57" s="950"/>
      <c r="AR57" s="950"/>
      <c r="AS57" s="950"/>
      <c r="AT57" s="950"/>
      <c r="AU57" s="950"/>
      <c r="AV57" s="950"/>
      <c r="AW57" s="950"/>
      <c r="AX57" s="950"/>
      <c r="AY57" s="950"/>
      <c r="AZ57" s="950"/>
      <c r="BA57" s="950"/>
      <c r="BB57" s="950"/>
      <c r="BC57" s="950"/>
    </row>
    <row r="58" spans="1:55" s="935" customFormat="1" ht="20.25" customHeight="1">
      <c r="A58" s="935" t="s">
        <v>447</v>
      </c>
      <c r="C58" s="942"/>
      <c r="D58" s="937"/>
      <c r="E58" s="937"/>
    </row>
    <row r="59" spans="1:55" s="935" customFormat="1" ht="20.25" customHeight="1">
      <c r="A59" s="942"/>
      <c r="B59" s="942"/>
      <c r="C59" s="942"/>
      <c r="D59" s="937"/>
      <c r="E59" s="937"/>
    </row>
    <row r="60" spans="1:55" s="935" customFormat="1" ht="20.25" customHeight="1">
      <c r="A60" s="935" t="s">
        <v>449</v>
      </c>
      <c r="C60" s="942"/>
      <c r="D60" s="937"/>
      <c r="E60" s="937"/>
    </row>
    <row r="61" spans="1:55" s="935" customFormat="1" ht="20.25" customHeight="1">
      <c r="A61" s="943" t="s">
        <v>451</v>
      </c>
      <c r="B61" s="942"/>
      <c r="C61" s="942"/>
      <c r="D61" s="937"/>
      <c r="E61" s="937"/>
    </row>
    <row r="62" spans="1:55" s="935" customFormat="1" ht="20.25" customHeight="1">
      <c r="A62" s="944" t="s">
        <v>167</v>
      </c>
      <c r="B62" s="942"/>
      <c r="C62" s="942"/>
      <c r="D62" s="937"/>
      <c r="E62" s="937"/>
    </row>
    <row r="63" spans="1:55" s="935" customFormat="1" ht="20.25" customHeight="1">
      <c r="A63" s="943" t="s">
        <v>452</v>
      </c>
      <c r="B63" s="942"/>
      <c r="C63" s="942"/>
      <c r="D63" s="937"/>
      <c r="E63" s="937"/>
    </row>
    <row r="64" spans="1:55" s="935" customFormat="1" ht="20.25" customHeight="1">
      <c r="A64" s="944" t="s">
        <v>454</v>
      </c>
      <c r="B64" s="942"/>
      <c r="C64" s="942"/>
      <c r="D64" s="937"/>
      <c r="E64" s="937"/>
    </row>
    <row r="65" spans="1:5" s="935" customFormat="1" ht="20.25" customHeight="1">
      <c r="A65" s="943" t="s">
        <v>455</v>
      </c>
      <c r="B65" s="942"/>
      <c r="C65" s="942"/>
      <c r="D65" s="937"/>
      <c r="E65" s="937"/>
    </row>
    <row r="66" spans="1:5" s="935" customFormat="1" ht="20.25" customHeight="1">
      <c r="A66" s="943" t="s">
        <v>456</v>
      </c>
      <c r="B66" s="942"/>
      <c r="C66" s="942"/>
      <c r="D66" s="937"/>
      <c r="E66" s="937"/>
    </row>
    <row r="67" spans="1:5" s="935" customFormat="1" ht="20.25" customHeight="1">
      <c r="A67" s="943" t="s">
        <v>369</v>
      </c>
      <c r="B67" s="942"/>
      <c r="C67" s="942"/>
      <c r="D67" s="937"/>
      <c r="E67" s="937"/>
    </row>
    <row r="68" spans="1:5" s="935" customFormat="1" ht="20.25" customHeight="1">
      <c r="A68" s="942"/>
      <c r="B68" s="942"/>
      <c r="C68" s="942"/>
      <c r="D68" s="937"/>
      <c r="E68" s="937"/>
    </row>
    <row r="69" spans="1:5" s="935" customFormat="1" ht="20.25" customHeight="1">
      <c r="A69" s="942"/>
      <c r="B69" s="942"/>
      <c r="C69" s="942"/>
      <c r="D69" s="937"/>
      <c r="E69" s="937"/>
    </row>
    <row r="70" spans="1:5" s="935" customFormat="1" ht="20.25" customHeight="1">
      <c r="A70" s="942"/>
      <c r="B70" s="942"/>
      <c r="C70" s="942"/>
      <c r="D70" s="937"/>
      <c r="E70" s="937"/>
    </row>
    <row r="71" spans="1:5" s="935" customFormat="1" ht="20.25" customHeight="1">
      <c r="A71" s="942"/>
      <c r="B71" s="942"/>
      <c r="C71" s="942"/>
      <c r="D71" s="937"/>
      <c r="E71" s="937"/>
    </row>
    <row r="72" spans="1:5" ht="20.25" customHeight="1"/>
    <row r="73" spans="1:5" ht="20.25" customHeight="1"/>
  </sheetData>
  <mergeCells count="1">
    <mergeCell ref="E4:J5"/>
  </mergeCells>
  <phoneticPr fontId="5"/>
  <printOptions horizontalCentered="1"/>
  <pageMargins left="0.70866141732283472" right="0.70866141732283472" top="0.74803149606299213" bottom="0.15748031496062992" header="0.31496062992125984" footer="0.31496062992125984"/>
  <pageSetup paperSize="9" scale="47" fitToWidth="1" fitToHeight="1" orientation="portrait" usePrinterDefaults="1"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view="pageBreakPreview" zoomScaleNormal="70" zoomScaleSheetLayoutView="100" workbookViewId="0"/>
  </sheetViews>
  <sheetFormatPr defaultColWidth="4.375" defaultRowHeight="20.25" customHeight="1"/>
  <cols>
    <col min="1" max="1" width="1.625" style="952" customWidth="1"/>
    <col min="2" max="5" width="5.75" style="952" customWidth="1"/>
    <col min="6" max="6" width="16.5" style="952" hidden="1" customWidth="1"/>
    <col min="7" max="58" width="5.625" style="952" customWidth="1"/>
    <col min="59" max="16384" width="4.375" style="952"/>
  </cols>
  <sheetData>
    <row r="1" spans="2:64" s="953" customFormat="1" ht="20.25" customHeight="1">
      <c r="C1" s="972" t="s">
        <v>334</v>
      </c>
      <c r="D1" s="972"/>
      <c r="E1" s="972"/>
      <c r="F1" s="972"/>
      <c r="G1" s="972"/>
      <c r="H1" s="1030" t="s">
        <v>398</v>
      </c>
      <c r="J1" s="1030"/>
      <c r="L1" s="972"/>
      <c r="M1" s="972"/>
      <c r="N1" s="972"/>
      <c r="O1" s="972"/>
      <c r="P1" s="972"/>
      <c r="Q1" s="972"/>
      <c r="R1" s="972"/>
      <c r="AM1" s="1154"/>
      <c r="AN1" s="908"/>
      <c r="AO1" s="908" t="s">
        <v>46</v>
      </c>
      <c r="AP1" s="864" t="s">
        <v>495</v>
      </c>
      <c r="AQ1" s="1157"/>
      <c r="AR1" s="1157"/>
      <c r="AS1" s="1157"/>
      <c r="AT1" s="1157"/>
      <c r="AU1" s="1157"/>
      <c r="AV1" s="1157"/>
      <c r="AW1" s="1157"/>
      <c r="AX1" s="1157"/>
      <c r="AY1" s="1157"/>
      <c r="AZ1" s="1157"/>
      <c r="BA1" s="1157"/>
      <c r="BB1" s="1157"/>
      <c r="BC1" s="1157"/>
      <c r="BD1" s="1157"/>
      <c r="BE1" s="1157"/>
      <c r="BF1" s="908" t="s">
        <v>106</v>
      </c>
    </row>
    <row r="2" spans="2:64" s="953" customFormat="1" ht="20.25" customHeight="1">
      <c r="C2" s="972"/>
      <c r="D2" s="972"/>
      <c r="E2" s="972"/>
      <c r="F2" s="972"/>
      <c r="G2" s="972"/>
      <c r="J2" s="1030"/>
      <c r="L2" s="972"/>
      <c r="M2" s="972"/>
      <c r="N2" s="972"/>
      <c r="O2" s="972"/>
      <c r="P2" s="972"/>
      <c r="Q2" s="972"/>
      <c r="R2" s="972"/>
      <c r="Y2" s="908" t="s">
        <v>374</v>
      </c>
      <c r="Z2" s="818">
        <v>6</v>
      </c>
      <c r="AA2" s="818"/>
      <c r="AB2" s="908" t="s">
        <v>381</v>
      </c>
      <c r="AC2" s="1148">
        <f>IF(Z2=0,"",YEAR(DATE(2018+Z2,1,1)))</f>
        <v>2024</v>
      </c>
      <c r="AD2" s="1148"/>
      <c r="AE2" s="687" t="s">
        <v>314</v>
      </c>
      <c r="AF2" s="687" t="s">
        <v>88</v>
      </c>
      <c r="AG2" s="818">
        <v>4</v>
      </c>
      <c r="AH2" s="818"/>
      <c r="AI2" s="687" t="s">
        <v>164</v>
      </c>
      <c r="AM2" s="1154"/>
      <c r="AN2" s="908"/>
      <c r="AO2" s="908" t="s">
        <v>173</v>
      </c>
      <c r="AP2" s="818"/>
      <c r="AQ2" s="818"/>
      <c r="AR2" s="818"/>
      <c r="AS2" s="818"/>
      <c r="AT2" s="818"/>
      <c r="AU2" s="818"/>
      <c r="AV2" s="818"/>
      <c r="AW2" s="818"/>
      <c r="AX2" s="818"/>
      <c r="AY2" s="818"/>
      <c r="AZ2" s="818"/>
      <c r="BA2" s="818"/>
      <c r="BB2" s="818"/>
      <c r="BC2" s="818"/>
      <c r="BD2" s="818"/>
      <c r="BE2" s="818"/>
      <c r="BF2" s="908" t="s">
        <v>106</v>
      </c>
    </row>
    <row r="3" spans="2:64" s="954" customFormat="1" ht="20.25" customHeight="1">
      <c r="B3" s="957"/>
      <c r="C3" s="957"/>
      <c r="D3" s="957"/>
      <c r="E3" s="957"/>
      <c r="F3" s="957"/>
      <c r="G3" s="716"/>
      <c r="H3" s="957"/>
      <c r="I3" s="957"/>
      <c r="J3" s="716"/>
      <c r="K3" s="957"/>
      <c r="L3" s="755"/>
      <c r="M3" s="755"/>
      <c r="N3" s="755"/>
      <c r="O3" s="755"/>
      <c r="P3" s="755"/>
      <c r="Q3" s="755"/>
      <c r="R3" s="755"/>
      <c r="S3" s="957"/>
      <c r="T3" s="957"/>
      <c r="U3" s="957"/>
      <c r="V3" s="957"/>
      <c r="W3" s="957"/>
      <c r="X3" s="957"/>
      <c r="Y3" s="957"/>
      <c r="Z3" s="1142"/>
      <c r="AA3" s="1142"/>
      <c r="AB3" s="1147"/>
      <c r="AC3" s="1149"/>
      <c r="AD3" s="1147"/>
      <c r="AE3" s="957"/>
      <c r="AF3" s="957"/>
      <c r="AG3" s="957"/>
      <c r="AH3" s="957"/>
      <c r="AI3" s="957"/>
      <c r="AJ3" s="957"/>
      <c r="AK3" s="957"/>
      <c r="AL3" s="957"/>
      <c r="AM3" s="957"/>
      <c r="AN3" s="957"/>
      <c r="AO3" s="957"/>
      <c r="AP3" s="957"/>
      <c r="AQ3" s="957"/>
      <c r="AR3" s="957"/>
      <c r="AS3" s="957"/>
      <c r="AT3" s="957"/>
      <c r="BA3" s="1202" t="s">
        <v>404</v>
      </c>
      <c r="BB3" s="1214" t="s">
        <v>409</v>
      </c>
      <c r="BC3" s="1230"/>
      <c r="BD3" s="1230"/>
      <c r="BE3" s="1243"/>
      <c r="BF3" s="908"/>
    </row>
    <row r="4" spans="2:64" s="954" customFormat="1" ht="21">
      <c r="B4" s="957"/>
      <c r="C4" s="957"/>
      <c r="D4" s="957"/>
      <c r="E4" s="957"/>
      <c r="F4" s="957"/>
      <c r="G4" s="716"/>
      <c r="H4" s="957"/>
      <c r="I4" s="957"/>
      <c r="J4" s="716"/>
      <c r="K4" s="957"/>
      <c r="L4" s="755"/>
      <c r="M4" s="755"/>
      <c r="N4" s="755"/>
      <c r="O4" s="755"/>
      <c r="P4" s="755"/>
      <c r="Q4" s="755"/>
      <c r="R4" s="755"/>
      <c r="S4" s="957"/>
      <c r="T4" s="957"/>
      <c r="U4" s="957"/>
      <c r="V4" s="957"/>
      <c r="W4" s="957"/>
      <c r="X4" s="957"/>
      <c r="Y4" s="957"/>
      <c r="Z4" s="833"/>
      <c r="AA4" s="833"/>
      <c r="AB4" s="957"/>
      <c r="AC4" s="957"/>
      <c r="AD4" s="957"/>
      <c r="AE4" s="957"/>
      <c r="AF4" s="957"/>
      <c r="AG4" s="854"/>
      <c r="AH4" s="854"/>
      <c r="AI4" s="854"/>
      <c r="AJ4" s="854"/>
      <c r="AK4" s="854"/>
      <c r="AL4" s="854"/>
      <c r="AM4" s="854"/>
      <c r="AN4" s="854"/>
      <c r="AO4" s="854"/>
      <c r="AP4" s="854"/>
      <c r="AQ4" s="854"/>
      <c r="AR4" s="854"/>
      <c r="AS4" s="854"/>
      <c r="AT4" s="854"/>
      <c r="AU4" s="953"/>
      <c r="AV4" s="953"/>
      <c r="AW4" s="953"/>
      <c r="AX4" s="953"/>
      <c r="AY4" s="953"/>
      <c r="AZ4" s="953"/>
      <c r="BA4" s="1202" t="s">
        <v>406</v>
      </c>
      <c r="BB4" s="1214" t="s">
        <v>410</v>
      </c>
      <c r="BC4" s="1230"/>
      <c r="BD4" s="1230"/>
      <c r="BE4" s="1243"/>
      <c r="BF4" s="1193"/>
    </row>
    <row r="5" spans="2:64" s="954" customFormat="1" ht="6.75" customHeight="1">
      <c r="B5" s="957"/>
      <c r="C5" s="813"/>
      <c r="D5" s="813"/>
      <c r="E5" s="813"/>
      <c r="F5" s="813"/>
      <c r="G5" s="1018"/>
      <c r="H5" s="813"/>
      <c r="I5" s="813"/>
      <c r="J5" s="1018"/>
      <c r="K5" s="813"/>
      <c r="L5" s="1039"/>
      <c r="M5" s="1039"/>
      <c r="N5" s="1039"/>
      <c r="O5" s="1039"/>
      <c r="P5" s="1039"/>
      <c r="Q5" s="1039"/>
      <c r="R5" s="1039"/>
      <c r="S5" s="813"/>
      <c r="T5" s="813"/>
      <c r="U5" s="813"/>
      <c r="V5" s="813"/>
      <c r="W5" s="813"/>
      <c r="X5" s="813"/>
      <c r="Y5" s="813"/>
      <c r="Z5" s="814"/>
      <c r="AA5" s="814"/>
      <c r="AB5" s="813"/>
      <c r="AC5" s="813"/>
      <c r="AD5" s="813"/>
      <c r="AE5" s="813"/>
      <c r="AF5" s="957"/>
      <c r="AG5" s="854"/>
      <c r="AH5" s="854"/>
      <c r="AI5" s="854"/>
      <c r="AJ5" s="854"/>
      <c r="AK5" s="854"/>
      <c r="AL5" s="854"/>
      <c r="AM5" s="854"/>
      <c r="AN5" s="854"/>
      <c r="AO5" s="854"/>
      <c r="AP5" s="854"/>
      <c r="AQ5" s="854"/>
      <c r="AR5" s="854"/>
      <c r="AS5" s="854"/>
      <c r="AT5" s="854"/>
      <c r="AU5" s="953"/>
      <c r="AV5" s="953"/>
      <c r="AW5" s="953"/>
      <c r="AX5" s="953"/>
      <c r="AY5" s="953"/>
      <c r="AZ5" s="953"/>
      <c r="BA5" s="953"/>
      <c r="BB5" s="953"/>
      <c r="BC5" s="953"/>
      <c r="BD5" s="953"/>
      <c r="BE5" s="1193"/>
      <c r="BF5" s="1193"/>
    </row>
    <row r="6" spans="2:64" s="954" customFormat="1" ht="20.25" customHeight="1">
      <c r="B6" s="957"/>
      <c r="C6" s="813"/>
      <c r="D6" s="813"/>
      <c r="E6" s="813"/>
      <c r="F6" s="813"/>
      <c r="G6" s="1018"/>
      <c r="H6" s="813"/>
      <c r="I6" s="813"/>
      <c r="J6" s="1018"/>
      <c r="K6" s="813"/>
      <c r="L6" s="1039"/>
      <c r="M6" s="1039"/>
      <c r="N6" s="1039"/>
      <c r="O6" s="1039"/>
      <c r="P6" s="1039"/>
      <c r="Q6" s="1039"/>
      <c r="R6" s="1039"/>
      <c r="S6" s="813"/>
      <c r="T6" s="813"/>
      <c r="U6" s="813"/>
      <c r="V6" s="813"/>
      <c r="W6" s="813"/>
      <c r="X6" s="813"/>
      <c r="Y6" s="813"/>
      <c r="Z6" s="814"/>
      <c r="AA6" s="814"/>
      <c r="AB6" s="813"/>
      <c r="AC6" s="813"/>
      <c r="AD6" s="813"/>
      <c r="AE6" s="813"/>
      <c r="AF6" s="957"/>
      <c r="AG6" s="854"/>
      <c r="AH6" s="854"/>
      <c r="AI6" s="854"/>
      <c r="AJ6" s="854"/>
      <c r="AK6" s="854"/>
      <c r="AL6" s="854" t="s">
        <v>393</v>
      </c>
      <c r="AM6" s="854"/>
      <c r="AN6" s="854"/>
      <c r="AO6" s="854"/>
      <c r="AP6" s="854"/>
      <c r="AQ6" s="854"/>
      <c r="AR6" s="854"/>
      <c r="AS6" s="854"/>
      <c r="AT6" s="692"/>
      <c r="AU6" s="692"/>
      <c r="AV6" s="873"/>
      <c r="AW6" s="854"/>
      <c r="AX6" s="883">
        <v>40</v>
      </c>
      <c r="AY6" s="891"/>
      <c r="AZ6" s="873" t="s">
        <v>33</v>
      </c>
      <c r="BA6" s="854"/>
      <c r="BB6" s="883">
        <v>160</v>
      </c>
      <c r="BC6" s="891"/>
      <c r="BD6" s="873" t="s">
        <v>411</v>
      </c>
      <c r="BE6" s="854"/>
      <c r="BF6" s="1193"/>
    </row>
    <row r="7" spans="2:64" s="954" customFormat="1" ht="6.75" customHeight="1">
      <c r="B7" s="957"/>
      <c r="C7" s="813"/>
      <c r="D7" s="813"/>
      <c r="E7" s="813"/>
      <c r="F7" s="813"/>
      <c r="G7" s="1018"/>
      <c r="H7" s="813"/>
      <c r="I7" s="813"/>
      <c r="J7" s="1018"/>
      <c r="K7" s="813"/>
      <c r="L7" s="1039"/>
      <c r="M7" s="1039"/>
      <c r="N7" s="1039"/>
      <c r="O7" s="1039"/>
      <c r="P7" s="1039"/>
      <c r="Q7" s="1039"/>
      <c r="R7" s="1039"/>
      <c r="S7" s="813"/>
      <c r="T7" s="813"/>
      <c r="U7" s="813"/>
      <c r="V7" s="813"/>
      <c r="W7" s="813"/>
      <c r="X7" s="813"/>
      <c r="Y7" s="813"/>
      <c r="Z7" s="814"/>
      <c r="AA7" s="814"/>
      <c r="AB7" s="813"/>
      <c r="AC7" s="813"/>
      <c r="AD7" s="813"/>
      <c r="AE7" s="813"/>
      <c r="AF7" s="957"/>
      <c r="AG7" s="854"/>
      <c r="AH7" s="854"/>
      <c r="AI7" s="854"/>
      <c r="AJ7" s="854"/>
      <c r="AK7" s="854"/>
      <c r="AL7" s="854"/>
      <c r="AM7" s="854"/>
      <c r="AN7" s="854"/>
      <c r="AO7" s="854"/>
      <c r="AP7" s="854"/>
      <c r="AQ7" s="854"/>
      <c r="AR7" s="854"/>
      <c r="AS7" s="854"/>
      <c r="AT7" s="854"/>
      <c r="AU7" s="953"/>
      <c r="AV7" s="953"/>
      <c r="AW7" s="953"/>
      <c r="AX7" s="953"/>
      <c r="AY7" s="953"/>
      <c r="AZ7" s="953"/>
      <c r="BA7" s="953"/>
      <c r="BB7" s="953"/>
      <c r="BC7" s="953"/>
      <c r="BD7" s="953"/>
      <c r="BE7" s="1193"/>
      <c r="BF7" s="1193"/>
    </row>
    <row r="8" spans="2:64" s="954" customFormat="1" ht="20.25" customHeight="1">
      <c r="B8" s="693"/>
      <c r="C8" s="693"/>
      <c r="D8" s="693"/>
      <c r="E8" s="693"/>
      <c r="F8" s="693"/>
      <c r="G8" s="763"/>
      <c r="H8" s="763"/>
      <c r="I8" s="763"/>
      <c r="J8" s="693"/>
      <c r="K8" s="693"/>
      <c r="L8" s="763"/>
      <c r="M8" s="763"/>
      <c r="N8" s="763"/>
      <c r="O8" s="693"/>
      <c r="P8" s="763"/>
      <c r="Q8" s="763"/>
      <c r="R8" s="763"/>
      <c r="S8" s="1102"/>
      <c r="T8" s="794"/>
      <c r="U8" s="794"/>
      <c r="V8" s="810"/>
      <c r="W8" s="957"/>
      <c r="X8" s="957"/>
      <c r="Y8" s="957"/>
      <c r="Z8" s="814"/>
      <c r="AA8" s="1146"/>
      <c r="AB8" s="1018"/>
      <c r="AC8" s="814"/>
      <c r="AD8" s="814"/>
      <c r="AE8" s="814"/>
      <c r="AF8" s="1150"/>
      <c r="AG8" s="1043"/>
      <c r="AH8" s="1043"/>
      <c r="AI8" s="1043"/>
      <c r="AJ8" s="1049"/>
      <c r="AK8" s="1039"/>
      <c r="AL8" s="1146"/>
      <c r="AM8" s="1146"/>
      <c r="AN8" s="1018"/>
      <c r="AO8" s="692"/>
      <c r="AP8" s="692"/>
      <c r="AQ8" s="692"/>
      <c r="AR8" s="782"/>
      <c r="AS8" s="782"/>
      <c r="AT8" s="854"/>
      <c r="AU8" s="1159"/>
      <c r="AV8" s="1159"/>
      <c r="AW8" s="1167"/>
      <c r="AX8" s="953"/>
      <c r="AY8" s="953" t="s">
        <v>403</v>
      </c>
      <c r="AZ8" s="953"/>
      <c r="BA8" s="953"/>
      <c r="BB8" s="1215">
        <f>DAY(EOMONTH(DATE(AC2,AG2,1),0))</f>
        <v>30</v>
      </c>
      <c r="BC8" s="1231"/>
      <c r="BD8" s="953" t="s">
        <v>412</v>
      </c>
      <c r="BE8" s="953"/>
      <c r="BF8" s="953"/>
      <c r="BJ8" s="908"/>
      <c r="BK8" s="908"/>
      <c r="BL8" s="908"/>
    </row>
    <row r="9" spans="2:64" s="954" customFormat="1" ht="6" customHeight="1">
      <c r="B9" s="802"/>
      <c r="C9" s="802"/>
      <c r="D9" s="802"/>
      <c r="E9" s="802"/>
      <c r="F9" s="802"/>
      <c r="G9" s="693"/>
      <c r="H9" s="763"/>
      <c r="I9" s="692"/>
      <c r="J9" s="692"/>
      <c r="K9" s="802"/>
      <c r="L9" s="693"/>
      <c r="M9" s="763"/>
      <c r="N9" s="692"/>
      <c r="O9" s="692"/>
      <c r="P9" s="693"/>
      <c r="Q9" s="692"/>
      <c r="R9" s="802"/>
      <c r="S9" s="692"/>
      <c r="T9" s="692"/>
      <c r="U9" s="692"/>
      <c r="V9" s="692"/>
      <c r="W9" s="957"/>
      <c r="X9" s="957"/>
      <c r="Y9" s="957"/>
      <c r="Z9" s="813"/>
      <c r="AA9" s="1049"/>
      <c r="AB9" s="1049"/>
      <c r="AC9" s="813"/>
      <c r="AD9" s="813"/>
      <c r="AE9" s="813"/>
      <c r="AF9" s="1151"/>
      <c r="AG9" s="814"/>
      <c r="AH9" s="1049"/>
      <c r="AI9" s="813"/>
      <c r="AJ9" s="1043"/>
      <c r="AK9" s="1049"/>
      <c r="AL9" s="1049"/>
      <c r="AM9" s="1049"/>
      <c r="AN9" s="1049"/>
      <c r="AO9" s="813"/>
      <c r="AP9" s="854"/>
      <c r="AQ9" s="870"/>
      <c r="AR9" s="870"/>
      <c r="AS9" s="870"/>
      <c r="AT9" s="854"/>
      <c r="AU9" s="953"/>
      <c r="AV9" s="953"/>
      <c r="AW9" s="953"/>
      <c r="AX9" s="953"/>
      <c r="AY9" s="953"/>
      <c r="AZ9" s="953"/>
      <c r="BA9" s="953"/>
      <c r="BB9" s="953"/>
      <c r="BC9" s="953"/>
      <c r="BD9" s="953"/>
      <c r="BE9" s="953"/>
      <c r="BF9" s="953"/>
      <c r="BJ9" s="908"/>
      <c r="BK9" s="908"/>
      <c r="BL9" s="908"/>
    </row>
    <row r="10" spans="2:64" s="954" customFormat="1" ht="21">
      <c r="B10" s="693"/>
      <c r="C10" s="693"/>
      <c r="D10" s="693"/>
      <c r="E10" s="693"/>
      <c r="F10" s="693"/>
      <c r="G10" s="763"/>
      <c r="H10" s="763"/>
      <c r="I10" s="763"/>
      <c r="J10" s="693"/>
      <c r="K10" s="693"/>
      <c r="L10" s="763"/>
      <c r="M10" s="763"/>
      <c r="N10" s="763"/>
      <c r="O10" s="693"/>
      <c r="P10" s="763"/>
      <c r="Q10" s="763"/>
      <c r="R10" s="763"/>
      <c r="S10" s="1102"/>
      <c r="T10" s="794"/>
      <c r="U10" s="794"/>
      <c r="V10" s="810"/>
      <c r="W10" s="957"/>
      <c r="X10" s="957"/>
      <c r="Y10" s="957"/>
      <c r="Z10" s="814"/>
      <c r="AA10" s="1146"/>
      <c r="AB10" s="1018"/>
      <c r="AC10" s="814"/>
      <c r="AD10" s="814"/>
      <c r="AE10" s="814"/>
      <c r="AF10" s="1151"/>
      <c r="AG10" s="1043"/>
      <c r="AH10" s="1043"/>
      <c r="AI10" s="1043"/>
      <c r="AJ10" s="1049"/>
      <c r="AK10" s="1039"/>
      <c r="AL10" s="1146"/>
      <c r="AM10" s="854"/>
      <c r="AN10" s="854"/>
      <c r="AO10" s="1155"/>
      <c r="AP10" s="1155"/>
      <c r="AQ10" s="1155"/>
      <c r="AR10" s="873"/>
      <c r="AS10" s="870"/>
      <c r="AT10" s="870"/>
      <c r="AU10" s="1160"/>
      <c r="AV10" s="1163"/>
      <c r="AW10" s="1163"/>
      <c r="AX10" s="1171"/>
      <c r="AY10" s="1171"/>
      <c r="AZ10" s="1193" t="s">
        <v>497</v>
      </c>
      <c r="BA10" s="1163"/>
      <c r="BB10" s="883">
        <v>1</v>
      </c>
      <c r="BC10" s="1232"/>
      <c r="BD10" s="891"/>
      <c r="BE10" s="1244" t="s">
        <v>504</v>
      </c>
      <c r="BF10" s="953"/>
      <c r="BJ10" s="908"/>
      <c r="BK10" s="908"/>
      <c r="BL10" s="908"/>
    </row>
    <row r="11" spans="2:64" s="954" customFormat="1" ht="6" customHeight="1">
      <c r="B11" s="802"/>
      <c r="C11" s="802"/>
      <c r="D11" s="802"/>
      <c r="E11" s="802"/>
      <c r="F11" s="761"/>
      <c r="G11" s="802"/>
      <c r="H11" s="802"/>
      <c r="I11" s="802"/>
      <c r="J11" s="802"/>
      <c r="K11" s="693"/>
      <c r="L11" s="763"/>
      <c r="M11" s="692"/>
      <c r="N11" s="692"/>
      <c r="O11" s="693"/>
      <c r="P11" s="692"/>
      <c r="Q11" s="802"/>
      <c r="R11" s="692"/>
      <c r="S11" s="692"/>
      <c r="T11" s="692"/>
      <c r="U11" s="692"/>
      <c r="V11" s="761"/>
      <c r="W11" s="957"/>
      <c r="X11" s="957"/>
      <c r="Y11" s="957"/>
      <c r="Z11" s="813"/>
      <c r="AA11" s="1049"/>
      <c r="AB11" s="1049"/>
      <c r="AC11" s="813"/>
      <c r="AD11" s="813"/>
      <c r="AE11" s="813"/>
      <c r="AF11" s="1151"/>
      <c r="AG11" s="814"/>
      <c r="AH11" s="1043"/>
      <c r="AI11" s="1049"/>
      <c r="AJ11" s="1043"/>
      <c r="AK11" s="1049"/>
      <c r="AL11" s="1049"/>
      <c r="AM11" s="1049"/>
      <c r="AN11" s="1049"/>
      <c r="AO11" s="802"/>
      <c r="AP11" s="802"/>
      <c r="AQ11" s="693"/>
      <c r="AR11" s="1158"/>
      <c r="AS11" s="870"/>
      <c r="AT11" s="870"/>
      <c r="AU11" s="1160"/>
      <c r="AV11" s="1163"/>
      <c r="AW11" s="1163"/>
      <c r="AX11" s="1171"/>
      <c r="AY11" s="1171"/>
      <c r="AZ11" s="1163"/>
      <c r="BA11" s="1163"/>
      <c r="BB11" s="1172"/>
      <c r="BC11" s="1172"/>
      <c r="BD11" s="1172"/>
      <c r="BE11" s="1244"/>
      <c r="BF11" s="953"/>
      <c r="BJ11" s="908"/>
      <c r="BK11" s="908"/>
      <c r="BL11" s="908"/>
    </row>
    <row r="12" spans="2:64" s="954" customFormat="1" ht="20.25" customHeight="1">
      <c r="B12" s="958"/>
      <c r="C12" s="958"/>
      <c r="D12" s="958"/>
      <c r="E12" s="958"/>
      <c r="F12" s="958"/>
      <c r="G12" s="958"/>
      <c r="H12" s="958"/>
      <c r="I12" s="958"/>
      <c r="J12" s="958"/>
      <c r="K12" s="958"/>
      <c r="L12" s="958"/>
      <c r="M12" s="958"/>
      <c r="N12" s="958"/>
      <c r="O12" s="958"/>
      <c r="P12" s="958"/>
      <c r="Q12" s="958"/>
      <c r="R12" s="958"/>
      <c r="S12" s="958"/>
      <c r="T12" s="958"/>
      <c r="U12" s="958"/>
      <c r="V12" s="958"/>
      <c r="W12" s="957"/>
      <c r="X12" s="957"/>
      <c r="Y12" s="957"/>
      <c r="Z12" s="693"/>
      <c r="AA12" s="740"/>
      <c r="AB12" s="740"/>
      <c r="AC12" s="693"/>
      <c r="AD12" s="814"/>
      <c r="AE12" s="814"/>
      <c r="AF12" s="1150"/>
      <c r="AG12" s="1018"/>
      <c r="AH12" s="1043"/>
      <c r="AI12" s="1049"/>
      <c r="AJ12" s="1043"/>
      <c r="AK12" s="1049"/>
      <c r="AL12" s="1049"/>
      <c r="AM12" s="1049"/>
      <c r="AN12" s="1049"/>
      <c r="AO12" s="1156"/>
      <c r="AP12" s="1156"/>
      <c r="AQ12" s="1156"/>
      <c r="AR12" s="873"/>
      <c r="AS12" s="870"/>
      <c r="AT12" s="870"/>
      <c r="AU12" s="1160"/>
      <c r="AV12" s="1163"/>
      <c r="AW12" s="1163"/>
      <c r="AX12" s="1171"/>
      <c r="AY12" s="1171"/>
      <c r="AZ12" s="1163"/>
      <c r="BA12" s="1163"/>
      <c r="BB12" s="883">
        <v>1</v>
      </c>
      <c r="BC12" s="1232"/>
      <c r="BD12" s="891"/>
      <c r="BE12" s="1245" t="s">
        <v>333</v>
      </c>
      <c r="BF12" s="953"/>
      <c r="BJ12" s="908"/>
      <c r="BK12" s="908"/>
      <c r="BL12" s="908"/>
    </row>
    <row r="13" spans="2:64" s="954" customFormat="1" ht="6.75" customHeight="1">
      <c r="B13" s="958"/>
      <c r="C13" s="958"/>
      <c r="D13" s="958"/>
      <c r="E13" s="958"/>
      <c r="F13" s="958"/>
      <c r="G13" s="958"/>
      <c r="H13" s="958"/>
      <c r="I13" s="958"/>
      <c r="J13" s="958"/>
      <c r="K13" s="958"/>
      <c r="L13" s="958"/>
      <c r="M13" s="958"/>
      <c r="N13" s="958"/>
      <c r="O13" s="958"/>
      <c r="P13" s="958"/>
      <c r="Q13" s="958"/>
      <c r="R13" s="958"/>
      <c r="S13" s="958"/>
      <c r="T13" s="958"/>
      <c r="U13" s="958"/>
      <c r="V13" s="958"/>
      <c r="W13" s="957"/>
      <c r="X13" s="957"/>
      <c r="Y13" s="957"/>
      <c r="Z13" s="763"/>
      <c r="AA13" s="852"/>
      <c r="AB13" s="852"/>
      <c r="AC13" s="763"/>
      <c r="AD13" s="1043"/>
      <c r="AE13" s="1043"/>
      <c r="AF13" s="1151"/>
      <c r="AG13" s="854"/>
      <c r="AH13" s="854"/>
      <c r="AI13" s="854"/>
      <c r="AJ13" s="854"/>
      <c r="AK13" s="854"/>
      <c r="AL13" s="854"/>
      <c r="AM13" s="854"/>
      <c r="AN13" s="854"/>
      <c r="AO13" s="802"/>
      <c r="AP13" s="802"/>
      <c r="AQ13" s="802"/>
      <c r="AR13" s="854"/>
      <c r="AS13" s="870"/>
      <c r="AT13" s="870"/>
      <c r="AU13" s="1160"/>
      <c r="AV13" s="1163"/>
      <c r="AW13" s="1163"/>
      <c r="AX13" s="1171"/>
      <c r="AY13" s="1171"/>
      <c r="AZ13" s="1163"/>
      <c r="BA13" s="1163"/>
      <c r="BB13" s="1172"/>
      <c r="BC13" s="1172"/>
      <c r="BD13" s="1172"/>
      <c r="BE13" s="1244"/>
      <c r="BF13" s="953"/>
      <c r="BJ13" s="908"/>
      <c r="BK13" s="908"/>
      <c r="BL13" s="908"/>
    </row>
    <row r="14" spans="2:64" s="954" customFormat="1" ht="21">
      <c r="B14" s="958"/>
      <c r="C14" s="958"/>
      <c r="D14" s="958"/>
      <c r="E14" s="958"/>
      <c r="F14" s="958"/>
      <c r="G14" s="958"/>
      <c r="H14" s="958"/>
      <c r="I14" s="958"/>
      <c r="J14" s="958"/>
      <c r="K14" s="958"/>
      <c r="L14" s="958"/>
      <c r="M14" s="958"/>
      <c r="N14" s="958"/>
      <c r="O14" s="958"/>
      <c r="P14" s="958"/>
      <c r="Q14" s="958"/>
      <c r="R14" s="958"/>
      <c r="S14" s="958"/>
      <c r="T14" s="958"/>
      <c r="U14" s="958"/>
      <c r="V14" s="958"/>
      <c r="W14" s="957"/>
      <c r="X14" s="957"/>
      <c r="Y14" s="957"/>
      <c r="Z14" s="693"/>
      <c r="AA14" s="740"/>
      <c r="AB14" s="740"/>
      <c r="AC14" s="693"/>
      <c r="AD14" s="814"/>
      <c r="AE14" s="814"/>
      <c r="AF14" s="1151"/>
      <c r="AG14" s="854"/>
      <c r="AH14" s="854"/>
      <c r="AI14" s="854"/>
      <c r="AJ14" s="854"/>
      <c r="AK14" s="854"/>
      <c r="AL14" s="854"/>
      <c r="AM14" s="854"/>
      <c r="AN14" s="854"/>
      <c r="AO14" s="692"/>
      <c r="AP14" s="692"/>
      <c r="AQ14" s="692"/>
      <c r="AR14" s="854"/>
      <c r="AS14" s="870"/>
      <c r="AT14" s="868" t="s">
        <v>496</v>
      </c>
      <c r="AU14" s="1161"/>
      <c r="AV14" s="1164"/>
      <c r="AW14" s="1168"/>
      <c r="AX14" s="1172" t="s">
        <v>184</v>
      </c>
      <c r="AY14" s="1161"/>
      <c r="AZ14" s="1164"/>
      <c r="BA14" s="1168"/>
      <c r="BB14" s="1216" t="s">
        <v>501</v>
      </c>
      <c r="BC14" s="1233">
        <f>(AY14-AU14)*24</f>
        <v>0</v>
      </c>
      <c r="BD14" s="1242"/>
      <c r="BE14" s="1246" t="s">
        <v>505</v>
      </c>
      <c r="BF14" s="1172"/>
      <c r="BJ14" s="908"/>
      <c r="BK14" s="908"/>
      <c r="BL14" s="908"/>
    </row>
    <row r="15" spans="2:64" s="954" customFormat="1" ht="6.75" customHeight="1">
      <c r="B15" s="957"/>
      <c r="C15" s="782"/>
      <c r="D15" s="782"/>
      <c r="E15" s="782"/>
      <c r="F15" s="782"/>
      <c r="G15" s="813"/>
      <c r="H15" s="813"/>
      <c r="I15" s="1039"/>
      <c r="J15" s="814"/>
      <c r="K15" s="1043"/>
      <c r="L15" s="1049"/>
      <c r="M15" s="1049"/>
      <c r="N15" s="814"/>
      <c r="O15" s="1049"/>
      <c r="P15" s="813"/>
      <c r="Q15" s="1043"/>
      <c r="R15" s="1049"/>
      <c r="S15" s="1049"/>
      <c r="T15" s="1049"/>
      <c r="U15" s="1049"/>
      <c r="V15" s="813"/>
      <c r="W15" s="1039"/>
      <c r="X15" s="814"/>
      <c r="Y15" s="814"/>
      <c r="Z15" s="1018"/>
      <c r="AA15" s="814"/>
      <c r="AB15" s="1039"/>
      <c r="AC15" s="814"/>
      <c r="AD15" s="1043"/>
      <c r="AE15" s="1049"/>
      <c r="AF15" s="1151"/>
      <c r="AG15" s="1150"/>
      <c r="AH15" s="1153"/>
      <c r="AI15" s="1151"/>
      <c r="AJ15" s="1153"/>
      <c r="AK15" s="1151"/>
      <c r="AL15" s="1151"/>
      <c r="AM15" s="1151"/>
      <c r="AN15" s="1151"/>
      <c r="AO15" s="812"/>
      <c r="AP15" s="957"/>
      <c r="AQ15" s="833"/>
      <c r="AR15" s="833"/>
      <c r="AS15" s="833"/>
      <c r="AT15" s="833"/>
      <c r="AU15" s="1148"/>
      <c r="AV15" s="1165"/>
      <c r="AW15" s="1165"/>
      <c r="AX15" s="1173"/>
      <c r="AY15" s="1173"/>
      <c r="AZ15" s="1165"/>
      <c r="BA15" s="1165"/>
      <c r="BB15" s="1217"/>
      <c r="BC15" s="1217"/>
      <c r="BD15" s="1217"/>
      <c r="BE15" s="1247"/>
      <c r="BJ15" s="908"/>
      <c r="BK15" s="908"/>
      <c r="BL15" s="908"/>
    </row>
    <row r="16" spans="2:64" ht="8.4499999999999993" customHeight="1">
      <c r="B16" s="959"/>
      <c r="C16" s="701"/>
      <c r="D16" s="701"/>
      <c r="E16" s="701"/>
      <c r="F16" s="701"/>
      <c r="G16" s="701"/>
      <c r="H16" s="959"/>
      <c r="I16" s="959"/>
      <c r="J16" s="959"/>
      <c r="K16" s="959"/>
      <c r="L16" s="959"/>
      <c r="M16" s="959"/>
      <c r="N16" s="959"/>
      <c r="O16" s="959"/>
      <c r="P16" s="959"/>
      <c r="Q16" s="959"/>
      <c r="R16" s="959"/>
      <c r="S16" s="959"/>
      <c r="T16" s="959"/>
      <c r="U16" s="959"/>
      <c r="V16" s="959"/>
      <c r="W16" s="959"/>
      <c r="X16" s="701"/>
      <c r="Y16" s="959"/>
      <c r="Z16" s="959"/>
      <c r="AA16" s="959"/>
      <c r="AB16" s="959"/>
      <c r="AC16" s="959"/>
      <c r="AD16" s="959"/>
      <c r="AE16" s="959"/>
      <c r="AF16" s="959"/>
      <c r="AG16" s="959"/>
      <c r="AH16" s="959"/>
      <c r="AI16" s="959"/>
      <c r="AJ16" s="959"/>
      <c r="AK16" s="959"/>
      <c r="AL16" s="959"/>
      <c r="AM16" s="959"/>
      <c r="AN16" s="701"/>
      <c r="AO16" s="959"/>
      <c r="AP16" s="959"/>
      <c r="AQ16" s="959"/>
      <c r="AR16" s="959"/>
      <c r="AS16" s="959"/>
      <c r="AT16" s="959"/>
      <c r="BE16" s="909"/>
      <c r="BF16" s="909"/>
      <c r="BG16" s="909"/>
    </row>
    <row r="17" spans="2:58" ht="20.25" customHeight="1">
      <c r="B17" s="960" t="s">
        <v>332</v>
      </c>
      <c r="C17" s="973" t="s">
        <v>475</v>
      </c>
      <c r="D17" s="992"/>
      <c r="E17" s="1002"/>
      <c r="F17" s="1002"/>
      <c r="G17" s="1019" t="s">
        <v>485</v>
      </c>
      <c r="H17" s="1031" t="s">
        <v>193</v>
      </c>
      <c r="I17" s="992"/>
      <c r="J17" s="992"/>
      <c r="K17" s="1002"/>
      <c r="L17" s="1031" t="s">
        <v>235</v>
      </c>
      <c r="M17" s="992"/>
      <c r="N17" s="992"/>
      <c r="O17" s="1063"/>
      <c r="P17" s="1071"/>
      <c r="Q17" s="1080"/>
      <c r="R17" s="1088"/>
      <c r="S17" s="795" t="s">
        <v>493</v>
      </c>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3"/>
      <c r="AT17" s="803"/>
      <c r="AU17" s="803"/>
      <c r="AV17" s="803"/>
      <c r="AW17" s="1169"/>
      <c r="AX17" s="367" t="str">
        <f>IF(BB3="４週","(11) 1～4週目の勤務時間数合計","(11) 1か月の勤務時間数   合計")</f>
        <v>(11) 1～4週目の勤務時間数合計</v>
      </c>
      <c r="AY17" s="407"/>
      <c r="AZ17" s="473" t="s">
        <v>500</v>
      </c>
      <c r="BA17" s="503"/>
      <c r="BB17" s="1218" t="s">
        <v>502</v>
      </c>
      <c r="BC17" s="1234"/>
      <c r="BD17" s="1234"/>
      <c r="BE17" s="1234"/>
      <c r="BF17" s="1248"/>
    </row>
    <row r="18" spans="2:58" ht="20.25" customHeight="1">
      <c r="B18" s="961"/>
      <c r="C18" s="974"/>
      <c r="D18" s="993"/>
      <c r="E18" s="1003"/>
      <c r="F18" s="1003"/>
      <c r="G18" s="1020"/>
      <c r="H18" s="1032"/>
      <c r="I18" s="993"/>
      <c r="J18" s="993"/>
      <c r="K18" s="1003"/>
      <c r="L18" s="1032"/>
      <c r="M18" s="993"/>
      <c r="N18" s="993"/>
      <c r="O18" s="1064"/>
      <c r="P18" s="1072"/>
      <c r="Q18" s="1081"/>
      <c r="R18" s="1089"/>
      <c r="S18" s="1103" t="s">
        <v>363</v>
      </c>
      <c r="T18" s="1116"/>
      <c r="U18" s="1116"/>
      <c r="V18" s="1116"/>
      <c r="W18" s="1116"/>
      <c r="X18" s="1116"/>
      <c r="Y18" s="1129"/>
      <c r="Z18" s="1103" t="s">
        <v>382</v>
      </c>
      <c r="AA18" s="1116"/>
      <c r="AB18" s="1116"/>
      <c r="AC18" s="1116"/>
      <c r="AD18" s="1116"/>
      <c r="AE18" s="1116"/>
      <c r="AF18" s="1129"/>
      <c r="AG18" s="1103" t="s">
        <v>96</v>
      </c>
      <c r="AH18" s="1116"/>
      <c r="AI18" s="1116"/>
      <c r="AJ18" s="1116"/>
      <c r="AK18" s="1116"/>
      <c r="AL18" s="1116"/>
      <c r="AM18" s="1129"/>
      <c r="AN18" s="1103" t="s">
        <v>396</v>
      </c>
      <c r="AO18" s="1116"/>
      <c r="AP18" s="1116"/>
      <c r="AQ18" s="1116"/>
      <c r="AR18" s="1116"/>
      <c r="AS18" s="1116"/>
      <c r="AT18" s="1129"/>
      <c r="AU18" s="1162" t="s">
        <v>400</v>
      </c>
      <c r="AV18" s="1166"/>
      <c r="AW18" s="1170"/>
      <c r="AX18" s="368"/>
      <c r="AY18" s="408"/>
      <c r="AZ18" s="1194"/>
      <c r="BA18" s="1203"/>
      <c r="BB18" s="970"/>
      <c r="BC18" s="987"/>
      <c r="BD18" s="987"/>
      <c r="BE18" s="987"/>
      <c r="BF18" s="1047"/>
    </row>
    <row r="19" spans="2:58" ht="20.25" customHeight="1">
      <c r="B19" s="961"/>
      <c r="C19" s="974"/>
      <c r="D19" s="993"/>
      <c r="E19" s="1003"/>
      <c r="F19" s="1003"/>
      <c r="G19" s="1020"/>
      <c r="H19" s="1032"/>
      <c r="I19" s="993"/>
      <c r="J19" s="993"/>
      <c r="K19" s="1003"/>
      <c r="L19" s="1032"/>
      <c r="M19" s="993"/>
      <c r="N19" s="993"/>
      <c r="O19" s="1064"/>
      <c r="P19" s="1072"/>
      <c r="Q19" s="1081"/>
      <c r="R19" s="1089"/>
      <c r="S19" s="1104">
        <v>1</v>
      </c>
      <c r="T19" s="1117">
        <v>2</v>
      </c>
      <c r="U19" s="1117">
        <v>3</v>
      </c>
      <c r="V19" s="1117">
        <v>4</v>
      </c>
      <c r="W19" s="1117">
        <v>5</v>
      </c>
      <c r="X19" s="1117">
        <v>6</v>
      </c>
      <c r="Y19" s="1130">
        <v>7</v>
      </c>
      <c r="Z19" s="1104">
        <v>8</v>
      </c>
      <c r="AA19" s="1117">
        <v>9</v>
      </c>
      <c r="AB19" s="1117">
        <v>10</v>
      </c>
      <c r="AC19" s="1117">
        <v>11</v>
      </c>
      <c r="AD19" s="1117">
        <v>12</v>
      </c>
      <c r="AE19" s="1117">
        <v>13</v>
      </c>
      <c r="AF19" s="1130">
        <v>14</v>
      </c>
      <c r="AG19" s="1152">
        <v>15</v>
      </c>
      <c r="AH19" s="1117">
        <v>16</v>
      </c>
      <c r="AI19" s="1117">
        <v>17</v>
      </c>
      <c r="AJ19" s="1117">
        <v>18</v>
      </c>
      <c r="AK19" s="1117">
        <v>19</v>
      </c>
      <c r="AL19" s="1117">
        <v>20</v>
      </c>
      <c r="AM19" s="1130">
        <v>21</v>
      </c>
      <c r="AN19" s="1104">
        <v>22</v>
      </c>
      <c r="AO19" s="1117">
        <v>23</v>
      </c>
      <c r="AP19" s="1117">
        <v>24</v>
      </c>
      <c r="AQ19" s="1117">
        <v>25</v>
      </c>
      <c r="AR19" s="1117">
        <v>26</v>
      </c>
      <c r="AS19" s="1117">
        <v>27</v>
      </c>
      <c r="AT19" s="1130">
        <v>28</v>
      </c>
      <c r="AU19" s="1104" t="str">
        <f>IF($BB$3="暦月",IF(DAY(DATE($AC$2,$AG$2,29))=29,29,""),"")</f>
        <v/>
      </c>
      <c r="AV19" s="1117" t="str">
        <f>IF($BB$3="暦月",IF(DAY(DATE($AC$2,$AG$2,30))=30,30,""),"")</f>
        <v/>
      </c>
      <c r="AW19" s="1130" t="str">
        <f>IF($BB$3="暦月",IF(DAY(DATE($AC$2,$AG$2,31))=31,31,""),"")</f>
        <v/>
      </c>
      <c r="AX19" s="368"/>
      <c r="AY19" s="408"/>
      <c r="AZ19" s="1194"/>
      <c r="BA19" s="1203"/>
      <c r="BB19" s="970"/>
      <c r="BC19" s="987"/>
      <c r="BD19" s="987"/>
      <c r="BE19" s="987"/>
      <c r="BF19" s="1047"/>
    </row>
    <row r="20" spans="2:58" ht="20.25" hidden="1" customHeight="1">
      <c r="B20" s="961"/>
      <c r="C20" s="974"/>
      <c r="D20" s="993"/>
      <c r="E20" s="1003"/>
      <c r="F20" s="1003"/>
      <c r="G20" s="1020"/>
      <c r="H20" s="1032"/>
      <c r="I20" s="993"/>
      <c r="J20" s="993"/>
      <c r="K20" s="1003"/>
      <c r="L20" s="1032"/>
      <c r="M20" s="993"/>
      <c r="N20" s="993"/>
      <c r="O20" s="1064"/>
      <c r="P20" s="1072"/>
      <c r="Q20" s="1081"/>
      <c r="R20" s="1089"/>
      <c r="S20" s="1104">
        <f>WEEKDAY(DATE($AC$2,$AG$2,1))</f>
        <v>2</v>
      </c>
      <c r="T20" s="1117">
        <f>WEEKDAY(DATE($AC$2,$AG$2,2))</f>
        <v>3</v>
      </c>
      <c r="U20" s="1117">
        <f>WEEKDAY(DATE($AC$2,$AG$2,3))</f>
        <v>4</v>
      </c>
      <c r="V20" s="1117">
        <f>WEEKDAY(DATE($AC$2,$AG$2,4))</f>
        <v>5</v>
      </c>
      <c r="W20" s="1117">
        <f>WEEKDAY(DATE($AC$2,$AG$2,5))</f>
        <v>6</v>
      </c>
      <c r="X20" s="1117">
        <f>WEEKDAY(DATE($AC$2,$AG$2,6))</f>
        <v>7</v>
      </c>
      <c r="Y20" s="1130">
        <f>WEEKDAY(DATE($AC$2,$AG$2,7))</f>
        <v>1</v>
      </c>
      <c r="Z20" s="1104">
        <f>WEEKDAY(DATE($AC$2,$AG$2,8))</f>
        <v>2</v>
      </c>
      <c r="AA20" s="1117">
        <f>WEEKDAY(DATE($AC$2,$AG$2,9))</f>
        <v>3</v>
      </c>
      <c r="AB20" s="1117">
        <f>WEEKDAY(DATE($AC$2,$AG$2,10))</f>
        <v>4</v>
      </c>
      <c r="AC20" s="1117">
        <f>WEEKDAY(DATE($AC$2,$AG$2,11))</f>
        <v>5</v>
      </c>
      <c r="AD20" s="1117">
        <f>WEEKDAY(DATE($AC$2,$AG$2,12))</f>
        <v>6</v>
      </c>
      <c r="AE20" s="1117">
        <f>WEEKDAY(DATE($AC$2,$AG$2,13))</f>
        <v>7</v>
      </c>
      <c r="AF20" s="1130">
        <f>WEEKDAY(DATE($AC$2,$AG$2,14))</f>
        <v>1</v>
      </c>
      <c r="AG20" s="1104">
        <f>WEEKDAY(DATE($AC$2,$AG$2,15))</f>
        <v>2</v>
      </c>
      <c r="AH20" s="1117">
        <f>WEEKDAY(DATE($AC$2,$AG$2,16))</f>
        <v>3</v>
      </c>
      <c r="AI20" s="1117">
        <f>WEEKDAY(DATE($AC$2,$AG$2,17))</f>
        <v>4</v>
      </c>
      <c r="AJ20" s="1117">
        <f>WEEKDAY(DATE($AC$2,$AG$2,18))</f>
        <v>5</v>
      </c>
      <c r="AK20" s="1117">
        <f>WEEKDAY(DATE($AC$2,$AG$2,19))</f>
        <v>6</v>
      </c>
      <c r="AL20" s="1117">
        <f>WEEKDAY(DATE($AC$2,$AG$2,20))</f>
        <v>7</v>
      </c>
      <c r="AM20" s="1130">
        <f>WEEKDAY(DATE($AC$2,$AG$2,21))</f>
        <v>1</v>
      </c>
      <c r="AN20" s="1104">
        <f>WEEKDAY(DATE($AC$2,$AG$2,22))</f>
        <v>2</v>
      </c>
      <c r="AO20" s="1117">
        <f>WEEKDAY(DATE($AC$2,$AG$2,23))</f>
        <v>3</v>
      </c>
      <c r="AP20" s="1117">
        <f>WEEKDAY(DATE($AC$2,$AG$2,24))</f>
        <v>4</v>
      </c>
      <c r="AQ20" s="1117">
        <f>WEEKDAY(DATE($AC$2,$AG$2,25))</f>
        <v>5</v>
      </c>
      <c r="AR20" s="1117">
        <f>WEEKDAY(DATE($AC$2,$AG$2,26))</f>
        <v>6</v>
      </c>
      <c r="AS20" s="1117">
        <f>WEEKDAY(DATE($AC$2,$AG$2,27))</f>
        <v>7</v>
      </c>
      <c r="AT20" s="1130">
        <f>WEEKDAY(DATE($AC$2,$AG$2,28))</f>
        <v>1</v>
      </c>
      <c r="AU20" s="1104">
        <f>IF(AU19=29,WEEKDAY(DATE($AC$2,$AG$2,29)),0)</f>
        <v>0</v>
      </c>
      <c r="AV20" s="1117">
        <f>IF(AV19=30,WEEKDAY(DATE($AC$2,$AG$2,30)),0)</f>
        <v>0</v>
      </c>
      <c r="AW20" s="1130">
        <f>IF(AW19=31,WEEKDAY(DATE($AC$2,$AG$2,31)),0)</f>
        <v>0</v>
      </c>
      <c r="AX20" s="368"/>
      <c r="AY20" s="408"/>
      <c r="AZ20" s="1194"/>
      <c r="BA20" s="1203"/>
      <c r="BB20" s="970"/>
      <c r="BC20" s="987"/>
      <c r="BD20" s="987"/>
      <c r="BE20" s="987"/>
      <c r="BF20" s="1047"/>
    </row>
    <row r="21" spans="2:58" ht="22.5" customHeight="1">
      <c r="B21" s="962"/>
      <c r="C21" s="975"/>
      <c r="D21" s="994"/>
      <c r="E21" s="1004"/>
      <c r="F21" s="1004"/>
      <c r="G21" s="1021"/>
      <c r="H21" s="1033"/>
      <c r="I21" s="994"/>
      <c r="J21" s="994"/>
      <c r="K21" s="1004"/>
      <c r="L21" s="1033"/>
      <c r="M21" s="994"/>
      <c r="N21" s="994"/>
      <c r="O21" s="1065"/>
      <c r="P21" s="1073"/>
      <c r="Q21" s="1082"/>
      <c r="R21" s="1090"/>
      <c r="S21" s="1105" t="str">
        <f t="shared" ref="S21:AT21" si="0">IF(S20=1,"日",IF(S20=2,"月",IF(S20=3,"火",IF(S20=4,"水",IF(S20=5,"木",IF(S20=6,"金","土"))))))</f>
        <v>月</v>
      </c>
      <c r="T21" s="1118" t="str">
        <f t="shared" si="0"/>
        <v>火</v>
      </c>
      <c r="U21" s="1118" t="str">
        <f t="shared" si="0"/>
        <v>水</v>
      </c>
      <c r="V21" s="1118" t="str">
        <f t="shared" si="0"/>
        <v>木</v>
      </c>
      <c r="W21" s="1118" t="str">
        <f t="shared" si="0"/>
        <v>金</v>
      </c>
      <c r="X21" s="1118" t="str">
        <f t="shared" si="0"/>
        <v>土</v>
      </c>
      <c r="Y21" s="1131" t="str">
        <f t="shared" si="0"/>
        <v>日</v>
      </c>
      <c r="Z21" s="1105" t="str">
        <f t="shared" si="0"/>
        <v>月</v>
      </c>
      <c r="AA21" s="1118" t="str">
        <f t="shared" si="0"/>
        <v>火</v>
      </c>
      <c r="AB21" s="1118" t="str">
        <f t="shared" si="0"/>
        <v>水</v>
      </c>
      <c r="AC21" s="1118" t="str">
        <f t="shared" si="0"/>
        <v>木</v>
      </c>
      <c r="AD21" s="1118" t="str">
        <f t="shared" si="0"/>
        <v>金</v>
      </c>
      <c r="AE21" s="1118" t="str">
        <f t="shared" si="0"/>
        <v>土</v>
      </c>
      <c r="AF21" s="1131" t="str">
        <f t="shared" si="0"/>
        <v>日</v>
      </c>
      <c r="AG21" s="1105" t="str">
        <f t="shared" si="0"/>
        <v>月</v>
      </c>
      <c r="AH21" s="1118" t="str">
        <f t="shared" si="0"/>
        <v>火</v>
      </c>
      <c r="AI21" s="1118" t="str">
        <f t="shared" si="0"/>
        <v>水</v>
      </c>
      <c r="AJ21" s="1118" t="str">
        <f t="shared" si="0"/>
        <v>木</v>
      </c>
      <c r="AK21" s="1118" t="str">
        <f t="shared" si="0"/>
        <v>金</v>
      </c>
      <c r="AL21" s="1118" t="str">
        <f t="shared" si="0"/>
        <v>土</v>
      </c>
      <c r="AM21" s="1131" t="str">
        <f t="shared" si="0"/>
        <v>日</v>
      </c>
      <c r="AN21" s="1105" t="str">
        <f t="shared" si="0"/>
        <v>月</v>
      </c>
      <c r="AO21" s="1118" t="str">
        <f t="shared" si="0"/>
        <v>火</v>
      </c>
      <c r="AP21" s="1118" t="str">
        <f t="shared" si="0"/>
        <v>水</v>
      </c>
      <c r="AQ21" s="1118" t="str">
        <f t="shared" si="0"/>
        <v>木</v>
      </c>
      <c r="AR21" s="1118" t="str">
        <f t="shared" si="0"/>
        <v>金</v>
      </c>
      <c r="AS21" s="1118" t="str">
        <f t="shared" si="0"/>
        <v>土</v>
      </c>
      <c r="AT21" s="1131" t="str">
        <f t="shared" si="0"/>
        <v>日</v>
      </c>
      <c r="AU21" s="1118" t="str">
        <f>IF(AU20=1,"日",IF(AU20=2,"月",IF(AU20=3,"火",IF(AU20=4,"水",IF(AU20=5,"木",IF(AU20=6,"金",IF(AU20=0,"","土")))))))</f>
        <v/>
      </c>
      <c r="AV21" s="1118" t="str">
        <f>IF(AV20=1,"日",IF(AV20=2,"月",IF(AV20=3,"火",IF(AV20=4,"水",IF(AV20=5,"木",IF(AV20=6,"金",IF(AV20=0,"","土")))))))</f>
        <v/>
      </c>
      <c r="AW21" s="1118" t="str">
        <f>IF(AW20=1,"日",IF(AW20=2,"月",IF(AW20=3,"火",IF(AW20=4,"水",IF(AW20=5,"木",IF(AW20=6,"金",IF(AW20=0,"","土")))))))</f>
        <v/>
      </c>
      <c r="AX21" s="369"/>
      <c r="AY21" s="409"/>
      <c r="AZ21" s="1195"/>
      <c r="BA21" s="1204"/>
      <c r="BB21" s="971"/>
      <c r="BC21" s="988"/>
      <c r="BD21" s="988"/>
      <c r="BE21" s="988"/>
      <c r="BF21" s="1048"/>
    </row>
    <row r="22" spans="2:58" ht="20.25" customHeight="1">
      <c r="B22" s="963">
        <v>1</v>
      </c>
      <c r="C22" s="976"/>
      <c r="D22" s="995"/>
      <c r="E22" s="1005"/>
      <c r="F22" s="1012"/>
      <c r="G22" s="1022"/>
      <c r="H22" s="746"/>
      <c r="I22" s="1040"/>
      <c r="J22" s="1040"/>
      <c r="K22" s="1044"/>
      <c r="L22" s="1050"/>
      <c r="M22" s="1058"/>
      <c r="N22" s="1058"/>
      <c r="O22" s="1066"/>
      <c r="P22" s="1074" t="s">
        <v>271</v>
      </c>
      <c r="Q22" s="1083"/>
      <c r="R22" s="1091"/>
      <c r="S22" s="1106"/>
      <c r="T22" s="1119"/>
      <c r="U22" s="1119"/>
      <c r="V22" s="1119"/>
      <c r="W22" s="1119"/>
      <c r="X22" s="1119"/>
      <c r="Y22" s="1132"/>
      <c r="Z22" s="1106"/>
      <c r="AA22" s="1119"/>
      <c r="AB22" s="1119"/>
      <c r="AC22" s="1119"/>
      <c r="AD22" s="1119"/>
      <c r="AE22" s="1119"/>
      <c r="AF22" s="1132"/>
      <c r="AG22" s="1106"/>
      <c r="AH22" s="1119"/>
      <c r="AI22" s="1119"/>
      <c r="AJ22" s="1119"/>
      <c r="AK22" s="1119"/>
      <c r="AL22" s="1119"/>
      <c r="AM22" s="1132"/>
      <c r="AN22" s="1106"/>
      <c r="AO22" s="1119"/>
      <c r="AP22" s="1119"/>
      <c r="AQ22" s="1119"/>
      <c r="AR22" s="1119"/>
      <c r="AS22" s="1119"/>
      <c r="AT22" s="1132"/>
      <c r="AU22" s="1106"/>
      <c r="AV22" s="1119"/>
      <c r="AW22" s="1119"/>
      <c r="AX22" s="1174"/>
      <c r="AY22" s="1184"/>
      <c r="AZ22" s="1196"/>
      <c r="BA22" s="1205"/>
      <c r="BB22" s="1219"/>
      <c r="BC22" s="1235"/>
      <c r="BD22" s="1235"/>
      <c r="BE22" s="1235"/>
      <c r="BF22" s="1249"/>
    </row>
    <row r="23" spans="2:58" ht="20.25" customHeight="1">
      <c r="B23" s="964"/>
      <c r="C23" s="977"/>
      <c r="D23" s="996"/>
      <c r="E23" s="1006"/>
      <c r="F23" s="1013"/>
      <c r="G23" s="1023"/>
      <c r="H23" s="1034"/>
      <c r="I23" s="1041"/>
      <c r="J23" s="1041"/>
      <c r="K23" s="1045"/>
      <c r="L23" s="1051"/>
      <c r="M23" s="1059"/>
      <c r="N23" s="1059"/>
      <c r="O23" s="1067"/>
      <c r="P23" s="1075" t="s">
        <v>325</v>
      </c>
      <c r="Q23" s="1084"/>
      <c r="R23" s="1092"/>
      <c r="S23" s="1107" t="str">
        <f>IF(S22="","",VLOOKUP(S22,'シフト記号表（勤務時間帯）'!$C$6:$K$35,9,FALSE))</f>
        <v/>
      </c>
      <c r="T23" s="1120" t="str">
        <f>IF(T22="","",VLOOKUP(T22,'シフト記号表（勤務時間帯）'!$C$6:$K$35,9,FALSE))</f>
        <v/>
      </c>
      <c r="U23" s="1120" t="str">
        <f>IF(U22="","",VLOOKUP(U22,'シフト記号表（勤務時間帯）'!$C$6:$K$35,9,FALSE))</f>
        <v/>
      </c>
      <c r="V23" s="1120" t="str">
        <f>IF(V22="","",VLOOKUP(V22,'シフト記号表（勤務時間帯）'!$C$6:$K$35,9,FALSE))</f>
        <v/>
      </c>
      <c r="W23" s="1120" t="str">
        <f>IF(W22="","",VLOOKUP(W22,'シフト記号表（勤務時間帯）'!$C$6:$K$35,9,FALSE))</f>
        <v/>
      </c>
      <c r="X23" s="1120" t="str">
        <f>IF(X22="","",VLOOKUP(X22,'シフト記号表（勤務時間帯）'!$C$6:$K$35,9,FALSE))</f>
        <v/>
      </c>
      <c r="Y23" s="1133" t="str">
        <f>IF(Y22="","",VLOOKUP(Y22,'シフト記号表（勤務時間帯）'!$C$6:$K$35,9,FALSE))</f>
        <v/>
      </c>
      <c r="Z23" s="1107" t="str">
        <f>IF(Z22="","",VLOOKUP(Z22,'シフト記号表（勤務時間帯）'!$C$6:$K$35,9,FALSE))</f>
        <v/>
      </c>
      <c r="AA23" s="1120" t="str">
        <f>IF(AA22="","",VLOOKUP(AA22,'シフト記号表（勤務時間帯）'!$C$6:$K$35,9,FALSE))</f>
        <v/>
      </c>
      <c r="AB23" s="1120" t="str">
        <f>IF(AB22="","",VLOOKUP(AB22,'シフト記号表（勤務時間帯）'!$C$6:$K$35,9,FALSE))</f>
        <v/>
      </c>
      <c r="AC23" s="1120" t="str">
        <f>IF(AC22="","",VLOOKUP(AC22,'シフト記号表（勤務時間帯）'!$C$6:$K$35,9,FALSE))</f>
        <v/>
      </c>
      <c r="AD23" s="1120" t="str">
        <f>IF(AD22="","",VLOOKUP(AD22,'シフト記号表（勤務時間帯）'!$C$6:$K$35,9,FALSE))</f>
        <v/>
      </c>
      <c r="AE23" s="1120" t="str">
        <f>IF(AE22="","",VLOOKUP(AE22,'シフト記号表（勤務時間帯）'!$C$6:$K$35,9,FALSE))</f>
        <v/>
      </c>
      <c r="AF23" s="1133" t="str">
        <f>IF(AF22="","",VLOOKUP(AF22,'シフト記号表（勤務時間帯）'!$C$6:$K$35,9,FALSE))</f>
        <v/>
      </c>
      <c r="AG23" s="1107" t="str">
        <f>IF(AG22="","",VLOOKUP(AG22,'シフト記号表（勤務時間帯）'!$C$6:$K$35,9,FALSE))</f>
        <v/>
      </c>
      <c r="AH23" s="1120" t="str">
        <f>IF(AH22="","",VLOOKUP(AH22,'シフト記号表（勤務時間帯）'!$C$6:$K$35,9,FALSE))</f>
        <v/>
      </c>
      <c r="AI23" s="1120" t="str">
        <f>IF(AI22="","",VLOOKUP(AI22,'シフト記号表（勤務時間帯）'!$C$6:$K$35,9,FALSE))</f>
        <v/>
      </c>
      <c r="AJ23" s="1120" t="str">
        <f>IF(AJ22="","",VLOOKUP(AJ22,'シフト記号表（勤務時間帯）'!$C$6:$K$35,9,FALSE))</f>
        <v/>
      </c>
      <c r="AK23" s="1120" t="str">
        <f>IF(AK22="","",VLOOKUP(AK22,'シフト記号表（勤務時間帯）'!$C$6:$K$35,9,FALSE))</f>
        <v/>
      </c>
      <c r="AL23" s="1120" t="str">
        <f>IF(AL22="","",VLOOKUP(AL22,'シフト記号表（勤務時間帯）'!$C$6:$K$35,9,FALSE))</f>
        <v/>
      </c>
      <c r="AM23" s="1133" t="str">
        <f>IF(AM22="","",VLOOKUP(AM22,'シフト記号表（勤務時間帯）'!$C$6:$K$35,9,FALSE))</f>
        <v/>
      </c>
      <c r="AN23" s="1107" t="str">
        <f>IF(AN22="","",VLOOKUP(AN22,'シフト記号表（勤務時間帯）'!$C$6:$K$35,9,FALSE))</f>
        <v/>
      </c>
      <c r="AO23" s="1120" t="str">
        <f>IF(AO22="","",VLOOKUP(AO22,'シフト記号表（勤務時間帯）'!$C$6:$K$35,9,FALSE))</f>
        <v/>
      </c>
      <c r="AP23" s="1120" t="str">
        <f>IF(AP22="","",VLOOKUP(AP22,'シフト記号表（勤務時間帯）'!$C$6:$K$35,9,FALSE))</f>
        <v/>
      </c>
      <c r="AQ23" s="1120" t="str">
        <f>IF(AQ22="","",VLOOKUP(AQ22,'シフト記号表（勤務時間帯）'!$C$6:$K$35,9,FALSE))</f>
        <v/>
      </c>
      <c r="AR23" s="1120" t="str">
        <f>IF(AR22="","",VLOOKUP(AR22,'シフト記号表（勤務時間帯）'!$C$6:$K$35,9,FALSE))</f>
        <v/>
      </c>
      <c r="AS23" s="1120" t="str">
        <f>IF(AS22="","",VLOOKUP(AS22,'シフト記号表（勤務時間帯）'!$C$6:$K$35,9,FALSE))</f>
        <v/>
      </c>
      <c r="AT23" s="1133" t="str">
        <f>IF(AT22="","",VLOOKUP(AT22,'シフト記号表（勤務時間帯）'!$C$6:$K$35,9,FALSE))</f>
        <v/>
      </c>
      <c r="AU23" s="1107" t="str">
        <f>IF(AU22="","",VLOOKUP(AU22,'シフト記号表（勤務時間帯）'!$C$6:$K$35,9,FALSE))</f>
        <v/>
      </c>
      <c r="AV23" s="1120" t="str">
        <f>IF(AV22="","",VLOOKUP(AV22,'シフト記号表（勤務時間帯）'!$C$6:$K$35,9,FALSE))</f>
        <v/>
      </c>
      <c r="AW23" s="1120" t="str">
        <f>IF(AW22="","",VLOOKUP(AW22,'シフト記号表（勤務時間帯）'!$C$6:$K$35,9,FALSE))</f>
        <v/>
      </c>
      <c r="AX23" s="1175">
        <f>IF($BB$3="４週",SUM(S23:AT23),IF($BB$3="暦月",SUM(S23:AW23),""))</f>
        <v>0</v>
      </c>
      <c r="AY23" s="1185"/>
      <c r="AZ23" s="1197">
        <f>IF($BB$3="４週",AX23/4,IF($BB$3="暦月",'通所型サービス（1枚版）'!AX23/('通所型サービス（1枚版）'!$BB$8/7),""))</f>
        <v>0</v>
      </c>
      <c r="BA23" s="1206"/>
      <c r="BB23" s="1220"/>
      <c r="BC23" s="1236"/>
      <c r="BD23" s="1236"/>
      <c r="BE23" s="1236"/>
      <c r="BF23" s="1250"/>
    </row>
    <row r="24" spans="2:58" ht="20.25" customHeight="1">
      <c r="B24" s="964"/>
      <c r="C24" s="978"/>
      <c r="D24" s="997"/>
      <c r="E24" s="1007"/>
      <c r="F24" s="1014">
        <f>C22</f>
        <v>0</v>
      </c>
      <c r="G24" s="1023"/>
      <c r="H24" s="1034"/>
      <c r="I24" s="1041"/>
      <c r="J24" s="1041"/>
      <c r="K24" s="1045"/>
      <c r="L24" s="1051"/>
      <c r="M24" s="1059"/>
      <c r="N24" s="1059"/>
      <c r="O24" s="1067"/>
      <c r="P24" s="1076" t="s">
        <v>490</v>
      </c>
      <c r="Q24" s="1085"/>
      <c r="R24" s="1093"/>
      <c r="S24" s="1108" t="str">
        <f>IF(S22="","",VLOOKUP(S22,'シフト記号表（勤務時間帯）'!$C$6:$U$35,19,FALSE))</f>
        <v/>
      </c>
      <c r="T24" s="1121" t="str">
        <f>IF(T22="","",VLOOKUP(T22,'シフト記号表（勤務時間帯）'!$C$6:$U$35,19,FALSE))</f>
        <v/>
      </c>
      <c r="U24" s="1121" t="str">
        <f>IF(U22="","",VLOOKUP(U22,'シフト記号表（勤務時間帯）'!$C$6:$U$35,19,FALSE))</f>
        <v/>
      </c>
      <c r="V24" s="1121" t="str">
        <f>IF(V22="","",VLOOKUP(V22,'シフト記号表（勤務時間帯）'!$C$6:$U$35,19,FALSE))</f>
        <v/>
      </c>
      <c r="W24" s="1121" t="str">
        <f>IF(W22="","",VLOOKUP(W22,'シフト記号表（勤務時間帯）'!$C$6:$U$35,19,FALSE))</f>
        <v/>
      </c>
      <c r="X24" s="1121" t="str">
        <f>IF(X22="","",VLOOKUP(X22,'シフト記号表（勤務時間帯）'!$C$6:$U$35,19,FALSE))</f>
        <v/>
      </c>
      <c r="Y24" s="1134" t="str">
        <f>IF(Y22="","",VLOOKUP(Y22,'シフト記号表（勤務時間帯）'!$C$6:$U$35,19,FALSE))</f>
        <v/>
      </c>
      <c r="Z24" s="1108" t="str">
        <f>IF(Z22="","",VLOOKUP(Z22,'シフト記号表（勤務時間帯）'!$C$6:$U$35,19,FALSE))</f>
        <v/>
      </c>
      <c r="AA24" s="1121" t="str">
        <f>IF(AA22="","",VLOOKUP(AA22,'シフト記号表（勤務時間帯）'!$C$6:$U$35,19,FALSE))</f>
        <v/>
      </c>
      <c r="AB24" s="1121" t="str">
        <f>IF(AB22="","",VLOOKUP(AB22,'シフト記号表（勤務時間帯）'!$C$6:$U$35,19,FALSE))</f>
        <v/>
      </c>
      <c r="AC24" s="1121" t="str">
        <f>IF(AC22="","",VLOOKUP(AC22,'シフト記号表（勤務時間帯）'!$C$6:$U$35,19,FALSE))</f>
        <v/>
      </c>
      <c r="AD24" s="1121" t="str">
        <f>IF(AD22="","",VLOOKUP(AD22,'シフト記号表（勤務時間帯）'!$C$6:$U$35,19,FALSE))</f>
        <v/>
      </c>
      <c r="AE24" s="1121" t="str">
        <f>IF(AE22="","",VLOOKUP(AE22,'シフト記号表（勤務時間帯）'!$C$6:$U$35,19,FALSE))</f>
        <v/>
      </c>
      <c r="AF24" s="1134" t="str">
        <f>IF(AF22="","",VLOOKUP(AF22,'シフト記号表（勤務時間帯）'!$C$6:$U$35,19,FALSE))</f>
        <v/>
      </c>
      <c r="AG24" s="1108" t="str">
        <f>IF(AG22="","",VLOOKUP(AG22,'シフト記号表（勤務時間帯）'!$C$6:$U$35,19,FALSE))</f>
        <v/>
      </c>
      <c r="AH24" s="1121" t="str">
        <f>IF(AH22="","",VLOOKUP(AH22,'シフト記号表（勤務時間帯）'!$C$6:$U$35,19,FALSE))</f>
        <v/>
      </c>
      <c r="AI24" s="1121" t="str">
        <f>IF(AI22="","",VLOOKUP(AI22,'シフト記号表（勤務時間帯）'!$C$6:$U$35,19,FALSE))</f>
        <v/>
      </c>
      <c r="AJ24" s="1121" t="str">
        <f>IF(AJ22="","",VLOOKUP(AJ22,'シフト記号表（勤務時間帯）'!$C$6:$U$35,19,FALSE))</f>
        <v/>
      </c>
      <c r="AK24" s="1121" t="str">
        <f>IF(AK22="","",VLOOKUP(AK22,'シフト記号表（勤務時間帯）'!$C$6:$U$35,19,FALSE))</f>
        <v/>
      </c>
      <c r="AL24" s="1121" t="str">
        <f>IF(AL22="","",VLOOKUP(AL22,'シフト記号表（勤務時間帯）'!$C$6:$U$35,19,FALSE))</f>
        <v/>
      </c>
      <c r="AM24" s="1134" t="str">
        <f>IF(AM22="","",VLOOKUP(AM22,'シフト記号表（勤務時間帯）'!$C$6:$U$35,19,FALSE))</f>
        <v/>
      </c>
      <c r="AN24" s="1108" t="str">
        <f>IF(AN22="","",VLOOKUP(AN22,'シフト記号表（勤務時間帯）'!$C$6:$U$35,19,FALSE))</f>
        <v/>
      </c>
      <c r="AO24" s="1121" t="str">
        <f>IF(AO22="","",VLOOKUP(AO22,'シフト記号表（勤務時間帯）'!$C$6:$U$35,19,FALSE))</f>
        <v/>
      </c>
      <c r="AP24" s="1121" t="str">
        <f>IF(AP22="","",VLOOKUP(AP22,'シフト記号表（勤務時間帯）'!$C$6:$U$35,19,FALSE))</f>
        <v/>
      </c>
      <c r="AQ24" s="1121" t="str">
        <f>IF(AQ22="","",VLOOKUP(AQ22,'シフト記号表（勤務時間帯）'!$C$6:$U$35,19,FALSE))</f>
        <v/>
      </c>
      <c r="AR24" s="1121" t="str">
        <f>IF(AR22="","",VLOOKUP(AR22,'シフト記号表（勤務時間帯）'!$C$6:$U$35,19,FALSE))</f>
        <v/>
      </c>
      <c r="AS24" s="1121" t="str">
        <f>IF(AS22="","",VLOOKUP(AS22,'シフト記号表（勤務時間帯）'!$C$6:$U$35,19,FALSE))</f>
        <v/>
      </c>
      <c r="AT24" s="1134" t="str">
        <f>IF(AT22="","",VLOOKUP(AT22,'シフト記号表（勤務時間帯）'!$C$6:$U$35,19,FALSE))</f>
        <v/>
      </c>
      <c r="AU24" s="1108" t="str">
        <f>IF(AU22="","",VLOOKUP(AU22,'シフト記号表（勤務時間帯）'!$C$6:$U$35,19,FALSE))</f>
        <v/>
      </c>
      <c r="AV24" s="1121" t="str">
        <f>IF(AV22="","",VLOOKUP(AV22,'シフト記号表（勤務時間帯）'!$C$6:$U$35,19,FALSE))</f>
        <v/>
      </c>
      <c r="AW24" s="1121" t="str">
        <f>IF(AW22="","",VLOOKUP(AW22,'シフト記号表（勤務時間帯）'!$C$6:$U$35,19,FALSE))</f>
        <v/>
      </c>
      <c r="AX24" s="1176">
        <f>IF($BB$3="４週",SUM(S24:AT24),IF($BB$3="暦月",SUM(S24:AW24),""))</f>
        <v>0</v>
      </c>
      <c r="AY24" s="1186"/>
      <c r="AZ24" s="1198">
        <f>IF($BB$3="４週",AX24/4,IF($BB$3="暦月",'通所型サービス（1枚版）'!AX24/('通所型サービス（1枚版）'!$BB$8/7),""))</f>
        <v>0</v>
      </c>
      <c r="BA24" s="1207"/>
      <c r="BB24" s="1221"/>
      <c r="BC24" s="1237"/>
      <c r="BD24" s="1237"/>
      <c r="BE24" s="1237"/>
      <c r="BF24" s="1251"/>
    </row>
    <row r="25" spans="2:58" ht="20.25" customHeight="1">
      <c r="B25" s="964">
        <f>B22+1</f>
        <v>2</v>
      </c>
      <c r="C25" s="979"/>
      <c r="D25" s="998"/>
      <c r="E25" s="1008"/>
      <c r="F25" s="1015"/>
      <c r="G25" s="1015"/>
      <c r="H25" s="747"/>
      <c r="I25" s="1041"/>
      <c r="J25" s="1041"/>
      <c r="K25" s="1045"/>
      <c r="L25" s="1052"/>
      <c r="M25" s="1060"/>
      <c r="N25" s="1060"/>
      <c r="O25" s="1068"/>
      <c r="P25" s="1077" t="s">
        <v>271</v>
      </c>
      <c r="Q25" s="1086"/>
      <c r="R25" s="1094"/>
      <c r="S25" s="1106"/>
      <c r="T25" s="1119"/>
      <c r="U25" s="1119"/>
      <c r="V25" s="1119"/>
      <c r="W25" s="1119"/>
      <c r="X25" s="1119"/>
      <c r="Y25" s="1132"/>
      <c r="Z25" s="1106"/>
      <c r="AA25" s="1119"/>
      <c r="AB25" s="1119"/>
      <c r="AC25" s="1119"/>
      <c r="AD25" s="1119"/>
      <c r="AE25" s="1119"/>
      <c r="AF25" s="1132"/>
      <c r="AG25" s="1106"/>
      <c r="AH25" s="1119"/>
      <c r="AI25" s="1119"/>
      <c r="AJ25" s="1119"/>
      <c r="AK25" s="1119"/>
      <c r="AL25" s="1119"/>
      <c r="AM25" s="1132"/>
      <c r="AN25" s="1106"/>
      <c r="AO25" s="1119"/>
      <c r="AP25" s="1119"/>
      <c r="AQ25" s="1119"/>
      <c r="AR25" s="1119"/>
      <c r="AS25" s="1119"/>
      <c r="AT25" s="1132"/>
      <c r="AU25" s="1106"/>
      <c r="AV25" s="1119"/>
      <c r="AW25" s="1119"/>
      <c r="AX25" s="1177"/>
      <c r="AY25" s="1187"/>
      <c r="AZ25" s="1199"/>
      <c r="BA25" s="1208"/>
      <c r="BB25" s="1222"/>
      <c r="BC25" s="1238"/>
      <c r="BD25" s="1238"/>
      <c r="BE25" s="1238"/>
      <c r="BF25" s="1252"/>
    </row>
    <row r="26" spans="2:58" ht="20.25" customHeight="1">
      <c r="B26" s="964"/>
      <c r="C26" s="977"/>
      <c r="D26" s="996"/>
      <c r="E26" s="1006"/>
      <c r="F26" s="1013"/>
      <c r="G26" s="1023"/>
      <c r="H26" s="1034"/>
      <c r="I26" s="1041"/>
      <c r="J26" s="1041"/>
      <c r="K26" s="1045"/>
      <c r="L26" s="1051"/>
      <c r="M26" s="1059"/>
      <c r="N26" s="1059"/>
      <c r="O26" s="1067"/>
      <c r="P26" s="1075" t="s">
        <v>325</v>
      </c>
      <c r="Q26" s="1084"/>
      <c r="R26" s="1092"/>
      <c r="S26" s="1107" t="str">
        <f>IF(S25="","",VLOOKUP(S25,'シフト記号表（勤務時間帯）'!$C$6:$K$35,9,FALSE))</f>
        <v/>
      </c>
      <c r="T26" s="1120" t="str">
        <f>IF(T25="","",VLOOKUP(T25,'シフト記号表（勤務時間帯）'!$C$6:$K$35,9,FALSE))</f>
        <v/>
      </c>
      <c r="U26" s="1120" t="str">
        <f>IF(U25="","",VLOOKUP(U25,'シフト記号表（勤務時間帯）'!$C$6:$K$35,9,FALSE))</f>
        <v/>
      </c>
      <c r="V26" s="1120" t="str">
        <f>IF(V25="","",VLOOKUP(V25,'シフト記号表（勤務時間帯）'!$C$6:$K$35,9,FALSE))</f>
        <v/>
      </c>
      <c r="W26" s="1120" t="str">
        <f>IF(W25="","",VLOOKUP(W25,'シフト記号表（勤務時間帯）'!$C$6:$K$35,9,FALSE))</f>
        <v/>
      </c>
      <c r="X26" s="1120" t="str">
        <f>IF(X25="","",VLOOKUP(X25,'シフト記号表（勤務時間帯）'!$C$6:$K$35,9,FALSE))</f>
        <v/>
      </c>
      <c r="Y26" s="1133" t="str">
        <f>IF(Y25="","",VLOOKUP(Y25,'シフト記号表（勤務時間帯）'!$C$6:$K$35,9,FALSE))</f>
        <v/>
      </c>
      <c r="Z26" s="1107" t="str">
        <f>IF(Z25="","",VLOOKUP(Z25,'シフト記号表（勤務時間帯）'!$C$6:$K$35,9,FALSE))</f>
        <v/>
      </c>
      <c r="AA26" s="1120" t="str">
        <f>IF(AA25="","",VLOOKUP(AA25,'シフト記号表（勤務時間帯）'!$C$6:$K$35,9,FALSE))</f>
        <v/>
      </c>
      <c r="AB26" s="1120" t="str">
        <f>IF(AB25="","",VLOOKUP(AB25,'シフト記号表（勤務時間帯）'!$C$6:$K$35,9,FALSE))</f>
        <v/>
      </c>
      <c r="AC26" s="1120" t="str">
        <f>IF(AC25="","",VLOOKUP(AC25,'シフト記号表（勤務時間帯）'!$C$6:$K$35,9,FALSE))</f>
        <v/>
      </c>
      <c r="AD26" s="1120" t="str">
        <f>IF(AD25="","",VLOOKUP(AD25,'シフト記号表（勤務時間帯）'!$C$6:$K$35,9,FALSE))</f>
        <v/>
      </c>
      <c r="AE26" s="1120" t="str">
        <f>IF(AE25="","",VLOOKUP(AE25,'シフト記号表（勤務時間帯）'!$C$6:$K$35,9,FALSE))</f>
        <v/>
      </c>
      <c r="AF26" s="1133" t="str">
        <f>IF(AF25="","",VLOOKUP(AF25,'シフト記号表（勤務時間帯）'!$C$6:$K$35,9,FALSE))</f>
        <v/>
      </c>
      <c r="AG26" s="1107" t="str">
        <f>IF(AG25="","",VLOOKUP(AG25,'シフト記号表（勤務時間帯）'!$C$6:$K$35,9,FALSE))</f>
        <v/>
      </c>
      <c r="AH26" s="1120" t="str">
        <f>IF(AH25="","",VLOOKUP(AH25,'シフト記号表（勤務時間帯）'!$C$6:$K$35,9,FALSE))</f>
        <v/>
      </c>
      <c r="AI26" s="1120" t="str">
        <f>IF(AI25="","",VLOOKUP(AI25,'シフト記号表（勤務時間帯）'!$C$6:$K$35,9,FALSE))</f>
        <v/>
      </c>
      <c r="AJ26" s="1120" t="str">
        <f>IF(AJ25="","",VLOOKUP(AJ25,'シフト記号表（勤務時間帯）'!$C$6:$K$35,9,FALSE))</f>
        <v/>
      </c>
      <c r="AK26" s="1120" t="str">
        <f>IF(AK25="","",VLOOKUP(AK25,'シフト記号表（勤務時間帯）'!$C$6:$K$35,9,FALSE))</f>
        <v/>
      </c>
      <c r="AL26" s="1120" t="str">
        <f>IF(AL25="","",VLOOKUP(AL25,'シフト記号表（勤務時間帯）'!$C$6:$K$35,9,FALSE))</f>
        <v/>
      </c>
      <c r="AM26" s="1133" t="str">
        <f>IF(AM25="","",VLOOKUP(AM25,'シフト記号表（勤務時間帯）'!$C$6:$K$35,9,FALSE))</f>
        <v/>
      </c>
      <c r="AN26" s="1107" t="str">
        <f>IF(AN25="","",VLOOKUP(AN25,'シフト記号表（勤務時間帯）'!$C$6:$K$35,9,FALSE))</f>
        <v/>
      </c>
      <c r="AO26" s="1120" t="str">
        <f>IF(AO25="","",VLOOKUP(AO25,'シフト記号表（勤務時間帯）'!$C$6:$K$35,9,FALSE))</f>
        <v/>
      </c>
      <c r="AP26" s="1120" t="str">
        <f>IF(AP25="","",VLOOKUP(AP25,'シフト記号表（勤務時間帯）'!$C$6:$K$35,9,FALSE))</f>
        <v/>
      </c>
      <c r="AQ26" s="1120" t="str">
        <f>IF(AQ25="","",VLOOKUP(AQ25,'シフト記号表（勤務時間帯）'!$C$6:$K$35,9,FALSE))</f>
        <v/>
      </c>
      <c r="AR26" s="1120" t="str">
        <f>IF(AR25="","",VLOOKUP(AR25,'シフト記号表（勤務時間帯）'!$C$6:$K$35,9,FALSE))</f>
        <v/>
      </c>
      <c r="AS26" s="1120" t="str">
        <f>IF(AS25="","",VLOOKUP(AS25,'シフト記号表（勤務時間帯）'!$C$6:$K$35,9,FALSE))</f>
        <v/>
      </c>
      <c r="AT26" s="1133" t="str">
        <f>IF(AT25="","",VLOOKUP(AT25,'シフト記号表（勤務時間帯）'!$C$6:$K$35,9,FALSE))</f>
        <v/>
      </c>
      <c r="AU26" s="1107" t="str">
        <f>IF(AU25="","",VLOOKUP(AU25,'シフト記号表（勤務時間帯）'!$C$6:$K$35,9,FALSE))</f>
        <v/>
      </c>
      <c r="AV26" s="1120" t="str">
        <f>IF(AV25="","",VLOOKUP(AV25,'シフト記号表（勤務時間帯）'!$C$6:$K$35,9,FALSE))</f>
        <v/>
      </c>
      <c r="AW26" s="1120" t="str">
        <f>IF(AW25="","",VLOOKUP(AW25,'シフト記号表（勤務時間帯）'!$C$6:$K$35,9,FALSE))</f>
        <v/>
      </c>
      <c r="AX26" s="1175">
        <f>IF($BB$3="４週",SUM(S26:AT26),IF($BB$3="暦月",SUM(S26:AW26),""))</f>
        <v>0</v>
      </c>
      <c r="AY26" s="1185"/>
      <c r="AZ26" s="1197">
        <f>IF($BB$3="４週",AX26/4,IF($BB$3="暦月",'通所型サービス（1枚版）'!AX26/('通所型サービス（1枚版）'!$BB$8/7),""))</f>
        <v>0</v>
      </c>
      <c r="BA26" s="1206"/>
      <c r="BB26" s="1220"/>
      <c r="BC26" s="1236"/>
      <c r="BD26" s="1236"/>
      <c r="BE26" s="1236"/>
      <c r="BF26" s="1250"/>
    </row>
    <row r="27" spans="2:58" ht="20.25" customHeight="1">
      <c r="B27" s="964"/>
      <c r="C27" s="978"/>
      <c r="D27" s="997"/>
      <c r="E27" s="1007"/>
      <c r="F27" s="1013">
        <f>C25</f>
        <v>0</v>
      </c>
      <c r="G27" s="1024"/>
      <c r="H27" s="1034"/>
      <c r="I27" s="1041"/>
      <c r="J27" s="1041"/>
      <c r="K27" s="1045"/>
      <c r="L27" s="1053"/>
      <c r="M27" s="1061"/>
      <c r="N27" s="1061"/>
      <c r="O27" s="1069"/>
      <c r="P27" s="1076" t="s">
        <v>490</v>
      </c>
      <c r="Q27" s="1085"/>
      <c r="R27" s="1093"/>
      <c r="S27" s="1108" t="str">
        <f>IF(S25="","",VLOOKUP(S25,'シフト記号表（勤務時間帯）'!$C$6:$U$35,19,FALSE))</f>
        <v/>
      </c>
      <c r="T27" s="1121" t="str">
        <f>IF(T25="","",VLOOKUP(T25,'シフト記号表（勤務時間帯）'!$C$6:$U$35,19,FALSE))</f>
        <v/>
      </c>
      <c r="U27" s="1121" t="str">
        <f>IF(U25="","",VLOOKUP(U25,'シフト記号表（勤務時間帯）'!$C$6:$U$35,19,FALSE))</f>
        <v/>
      </c>
      <c r="V27" s="1121" t="str">
        <f>IF(V25="","",VLOOKUP(V25,'シフト記号表（勤務時間帯）'!$C$6:$U$35,19,FALSE))</f>
        <v/>
      </c>
      <c r="W27" s="1121" t="str">
        <f>IF(W25="","",VLOOKUP(W25,'シフト記号表（勤務時間帯）'!$C$6:$U$35,19,FALSE))</f>
        <v/>
      </c>
      <c r="X27" s="1121" t="str">
        <f>IF(X25="","",VLOOKUP(X25,'シフト記号表（勤務時間帯）'!$C$6:$U$35,19,FALSE))</f>
        <v/>
      </c>
      <c r="Y27" s="1134" t="str">
        <f>IF(Y25="","",VLOOKUP(Y25,'シフト記号表（勤務時間帯）'!$C$6:$U$35,19,FALSE))</f>
        <v/>
      </c>
      <c r="Z27" s="1108" t="str">
        <f>IF(Z25="","",VLOOKUP(Z25,'シフト記号表（勤務時間帯）'!$C$6:$U$35,19,FALSE))</f>
        <v/>
      </c>
      <c r="AA27" s="1121" t="str">
        <f>IF(AA25="","",VLOOKUP(AA25,'シフト記号表（勤務時間帯）'!$C$6:$U$35,19,FALSE))</f>
        <v/>
      </c>
      <c r="AB27" s="1121" t="str">
        <f>IF(AB25="","",VLOOKUP(AB25,'シフト記号表（勤務時間帯）'!$C$6:$U$35,19,FALSE))</f>
        <v/>
      </c>
      <c r="AC27" s="1121" t="str">
        <f>IF(AC25="","",VLOOKUP(AC25,'シフト記号表（勤務時間帯）'!$C$6:$U$35,19,FALSE))</f>
        <v/>
      </c>
      <c r="AD27" s="1121" t="str">
        <f>IF(AD25="","",VLOOKUP(AD25,'シフト記号表（勤務時間帯）'!$C$6:$U$35,19,FALSE))</f>
        <v/>
      </c>
      <c r="AE27" s="1121" t="str">
        <f>IF(AE25="","",VLOOKUP(AE25,'シフト記号表（勤務時間帯）'!$C$6:$U$35,19,FALSE))</f>
        <v/>
      </c>
      <c r="AF27" s="1134" t="str">
        <f>IF(AF25="","",VLOOKUP(AF25,'シフト記号表（勤務時間帯）'!$C$6:$U$35,19,FALSE))</f>
        <v/>
      </c>
      <c r="AG27" s="1108" t="str">
        <f>IF(AG25="","",VLOOKUP(AG25,'シフト記号表（勤務時間帯）'!$C$6:$U$35,19,FALSE))</f>
        <v/>
      </c>
      <c r="AH27" s="1121" t="str">
        <f>IF(AH25="","",VLOOKUP(AH25,'シフト記号表（勤務時間帯）'!$C$6:$U$35,19,FALSE))</f>
        <v/>
      </c>
      <c r="AI27" s="1121" t="str">
        <f>IF(AI25="","",VLOOKUP(AI25,'シフト記号表（勤務時間帯）'!$C$6:$U$35,19,FALSE))</f>
        <v/>
      </c>
      <c r="AJ27" s="1121" t="str">
        <f>IF(AJ25="","",VLOOKUP(AJ25,'シフト記号表（勤務時間帯）'!$C$6:$U$35,19,FALSE))</f>
        <v/>
      </c>
      <c r="AK27" s="1121" t="str">
        <f>IF(AK25="","",VLOOKUP(AK25,'シフト記号表（勤務時間帯）'!$C$6:$U$35,19,FALSE))</f>
        <v/>
      </c>
      <c r="AL27" s="1121" t="str">
        <f>IF(AL25="","",VLOOKUP(AL25,'シフト記号表（勤務時間帯）'!$C$6:$U$35,19,FALSE))</f>
        <v/>
      </c>
      <c r="AM27" s="1134" t="str">
        <f>IF(AM25="","",VLOOKUP(AM25,'シフト記号表（勤務時間帯）'!$C$6:$U$35,19,FALSE))</f>
        <v/>
      </c>
      <c r="AN27" s="1108" t="str">
        <f>IF(AN25="","",VLOOKUP(AN25,'シフト記号表（勤務時間帯）'!$C$6:$U$35,19,FALSE))</f>
        <v/>
      </c>
      <c r="AO27" s="1121" t="str">
        <f>IF(AO25="","",VLOOKUP(AO25,'シフト記号表（勤務時間帯）'!$C$6:$U$35,19,FALSE))</f>
        <v/>
      </c>
      <c r="AP27" s="1121" t="str">
        <f>IF(AP25="","",VLOOKUP(AP25,'シフト記号表（勤務時間帯）'!$C$6:$U$35,19,FALSE))</f>
        <v/>
      </c>
      <c r="AQ27" s="1121" t="str">
        <f>IF(AQ25="","",VLOOKUP(AQ25,'シフト記号表（勤務時間帯）'!$C$6:$U$35,19,FALSE))</f>
        <v/>
      </c>
      <c r="AR27" s="1121" t="str">
        <f>IF(AR25="","",VLOOKUP(AR25,'シフト記号表（勤務時間帯）'!$C$6:$U$35,19,FALSE))</f>
        <v/>
      </c>
      <c r="AS27" s="1121" t="str">
        <f>IF(AS25="","",VLOOKUP(AS25,'シフト記号表（勤務時間帯）'!$C$6:$U$35,19,FALSE))</f>
        <v/>
      </c>
      <c r="AT27" s="1134" t="str">
        <f>IF(AT25="","",VLOOKUP(AT25,'シフト記号表（勤務時間帯）'!$C$6:$U$35,19,FALSE))</f>
        <v/>
      </c>
      <c r="AU27" s="1108" t="str">
        <f>IF(AU25="","",VLOOKUP(AU25,'シフト記号表（勤務時間帯）'!$C$6:$U$35,19,FALSE))</f>
        <v/>
      </c>
      <c r="AV27" s="1121" t="str">
        <f>IF(AV25="","",VLOOKUP(AV25,'シフト記号表（勤務時間帯）'!$C$6:$U$35,19,FALSE))</f>
        <v/>
      </c>
      <c r="AW27" s="1121" t="str">
        <f>IF(AW25="","",VLOOKUP(AW25,'シフト記号表（勤務時間帯）'!$C$6:$U$35,19,FALSE))</f>
        <v/>
      </c>
      <c r="AX27" s="1176">
        <f>IF($BB$3="４週",SUM(S27:AT27),IF($BB$3="暦月",SUM(S27:AW27),""))</f>
        <v>0</v>
      </c>
      <c r="AY27" s="1186"/>
      <c r="AZ27" s="1198">
        <f>IF($BB$3="４週",AX27/4,IF($BB$3="暦月",'通所型サービス（1枚版）'!AX27/('通所型サービス（1枚版）'!$BB$8/7),""))</f>
        <v>0</v>
      </c>
      <c r="BA27" s="1207"/>
      <c r="BB27" s="1221"/>
      <c r="BC27" s="1237"/>
      <c r="BD27" s="1237"/>
      <c r="BE27" s="1237"/>
      <c r="BF27" s="1251"/>
    </row>
    <row r="28" spans="2:58" ht="20.25" customHeight="1">
      <c r="B28" s="964">
        <f>B25+1</f>
        <v>3</v>
      </c>
      <c r="C28" s="980"/>
      <c r="D28" s="999"/>
      <c r="E28" s="1009"/>
      <c r="F28" s="1015"/>
      <c r="G28" s="1015"/>
      <c r="H28" s="747"/>
      <c r="I28" s="1041"/>
      <c r="J28" s="1041"/>
      <c r="K28" s="1045"/>
      <c r="L28" s="1052"/>
      <c r="M28" s="1060"/>
      <c r="N28" s="1060"/>
      <c r="O28" s="1068"/>
      <c r="P28" s="1077" t="s">
        <v>271</v>
      </c>
      <c r="Q28" s="1086"/>
      <c r="R28" s="1094"/>
      <c r="S28" s="1106"/>
      <c r="T28" s="1119"/>
      <c r="U28" s="1119"/>
      <c r="V28" s="1119"/>
      <c r="W28" s="1119"/>
      <c r="X28" s="1119"/>
      <c r="Y28" s="1132"/>
      <c r="Z28" s="1106"/>
      <c r="AA28" s="1119"/>
      <c r="AB28" s="1119"/>
      <c r="AC28" s="1119"/>
      <c r="AD28" s="1119"/>
      <c r="AE28" s="1119"/>
      <c r="AF28" s="1132"/>
      <c r="AG28" s="1106"/>
      <c r="AH28" s="1119"/>
      <c r="AI28" s="1119"/>
      <c r="AJ28" s="1119"/>
      <c r="AK28" s="1119"/>
      <c r="AL28" s="1119"/>
      <c r="AM28" s="1132"/>
      <c r="AN28" s="1106"/>
      <c r="AO28" s="1119"/>
      <c r="AP28" s="1119"/>
      <c r="AQ28" s="1119"/>
      <c r="AR28" s="1119"/>
      <c r="AS28" s="1119"/>
      <c r="AT28" s="1132"/>
      <c r="AU28" s="1106"/>
      <c r="AV28" s="1119"/>
      <c r="AW28" s="1119"/>
      <c r="AX28" s="1177"/>
      <c r="AY28" s="1187"/>
      <c r="AZ28" s="1199"/>
      <c r="BA28" s="1208"/>
      <c r="BB28" s="1222"/>
      <c r="BC28" s="1238"/>
      <c r="BD28" s="1238"/>
      <c r="BE28" s="1238"/>
      <c r="BF28" s="1252"/>
    </row>
    <row r="29" spans="2:58" ht="20.25" customHeight="1">
      <c r="B29" s="964"/>
      <c r="C29" s="981"/>
      <c r="D29" s="1000"/>
      <c r="E29" s="1010"/>
      <c r="F29" s="1013"/>
      <c r="G29" s="1023"/>
      <c r="H29" s="1034"/>
      <c r="I29" s="1041"/>
      <c r="J29" s="1041"/>
      <c r="K29" s="1045"/>
      <c r="L29" s="1051"/>
      <c r="M29" s="1059"/>
      <c r="N29" s="1059"/>
      <c r="O29" s="1067"/>
      <c r="P29" s="1075" t="s">
        <v>325</v>
      </c>
      <c r="Q29" s="1084"/>
      <c r="R29" s="1092"/>
      <c r="S29" s="1107" t="str">
        <f>IF(S28="","",VLOOKUP(S28,'シフト記号表（勤務時間帯）'!$C$6:$K$35,9,FALSE))</f>
        <v/>
      </c>
      <c r="T29" s="1120" t="str">
        <f>IF(T28="","",VLOOKUP(T28,'シフト記号表（勤務時間帯）'!$C$6:$K$35,9,FALSE))</f>
        <v/>
      </c>
      <c r="U29" s="1120" t="str">
        <f>IF(U28="","",VLOOKUP(U28,'シフト記号表（勤務時間帯）'!$C$6:$K$35,9,FALSE))</f>
        <v/>
      </c>
      <c r="V29" s="1120" t="str">
        <f>IF(V28="","",VLOOKUP(V28,'シフト記号表（勤務時間帯）'!$C$6:$K$35,9,FALSE))</f>
        <v/>
      </c>
      <c r="W29" s="1120" t="str">
        <f>IF(W28="","",VLOOKUP(W28,'シフト記号表（勤務時間帯）'!$C$6:$K$35,9,FALSE))</f>
        <v/>
      </c>
      <c r="X29" s="1120" t="str">
        <f>IF(X28="","",VLOOKUP(X28,'シフト記号表（勤務時間帯）'!$C$6:$K$35,9,FALSE))</f>
        <v/>
      </c>
      <c r="Y29" s="1133" t="str">
        <f>IF(Y28="","",VLOOKUP(Y28,'シフト記号表（勤務時間帯）'!$C$6:$K$35,9,FALSE))</f>
        <v/>
      </c>
      <c r="Z29" s="1107" t="str">
        <f>IF(Z28="","",VLOOKUP(Z28,'シフト記号表（勤務時間帯）'!$C$6:$K$35,9,FALSE))</f>
        <v/>
      </c>
      <c r="AA29" s="1120" t="str">
        <f>IF(AA28="","",VLOOKUP(AA28,'シフト記号表（勤務時間帯）'!$C$6:$K$35,9,FALSE))</f>
        <v/>
      </c>
      <c r="AB29" s="1120" t="str">
        <f>IF(AB28="","",VLOOKUP(AB28,'シフト記号表（勤務時間帯）'!$C$6:$K$35,9,FALSE))</f>
        <v/>
      </c>
      <c r="AC29" s="1120" t="str">
        <f>IF(AC28="","",VLOOKUP(AC28,'シフト記号表（勤務時間帯）'!$C$6:$K$35,9,FALSE))</f>
        <v/>
      </c>
      <c r="AD29" s="1120" t="str">
        <f>IF(AD28="","",VLOOKUP(AD28,'シフト記号表（勤務時間帯）'!$C$6:$K$35,9,FALSE))</f>
        <v/>
      </c>
      <c r="AE29" s="1120" t="str">
        <f>IF(AE28="","",VLOOKUP(AE28,'シフト記号表（勤務時間帯）'!$C$6:$K$35,9,FALSE))</f>
        <v/>
      </c>
      <c r="AF29" s="1133" t="str">
        <f>IF(AF28="","",VLOOKUP(AF28,'シフト記号表（勤務時間帯）'!$C$6:$K$35,9,FALSE))</f>
        <v/>
      </c>
      <c r="AG29" s="1107" t="str">
        <f>IF(AG28="","",VLOOKUP(AG28,'シフト記号表（勤務時間帯）'!$C$6:$K$35,9,FALSE))</f>
        <v/>
      </c>
      <c r="AH29" s="1120" t="str">
        <f>IF(AH28="","",VLOOKUP(AH28,'シフト記号表（勤務時間帯）'!$C$6:$K$35,9,FALSE))</f>
        <v/>
      </c>
      <c r="AI29" s="1120" t="str">
        <f>IF(AI28="","",VLOOKUP(AI28,'シフト記号表（勤務時間帯）'!$C$6:$K$35,9,FALSE))</f>
        <v/>
      </c>
      <c r="AJ29" s="1120" t="str">
        <f>IF(AJ28="","",VLOOKUP(AJ28,'シフト記号表（勤務時間帯）'!$C$6:$K$35,9,FALSE))</f>
        <v/>
      </c>
      <c r="AK29" s="1120" t="str">
        <f>IF(AK28="","",VLOOKUP(AK28,'シフト記号表（勤務時間帯）'!$C$6:$K$35,9,FALSE))</f>
        <v/>
      </c>
      <c r="AL29" s="1120" t="str">
        <f>IF(AL28="","",VLOOKUP(AL28,'シフト記号表（勤務時間帯）'!$C$6:$K$35,9,FALSE))</f>
        <v/>
      </c>
      <c r="AM29" s="1133" t="str">
        <f>IF(AM28="","",VLOOKUP(AM28,'シフト記号表（勤務時間帯）'!$C$6:$K$35,9,FALSE))</f>
        <v/>
      </c>
      <c r="AN29" s="1107" t="str">
        <f>IF(AN28="","",VLOOKUP(AN28,'シフト記号表（勤務時間帯）'!$C$6:$K$35,9,FALSE))</f>
        <v/>
      </c>
      <c r="AO29" s="1120" t="str">
        <f>IF(AO28="","",VLOOKUP(AO28,'シフト記号表（勤務時間帯）'!$C$6:$K$35,9,FALSE))</f>
        <v/>
      </c>
      <c r="AP29" s="1120" t="str">
        <f>IF(AP28="","",VLOOKUP(AP28,'シフト記号表（勤務時間帯）'!$C$6:$K$35,9,FALSE))</f>
        <v/>
      </c>
      <c r="AQ29" s="1120" t="str">
        <f>IF(AQ28="","",VLOOKUP(AQ28,'シフト記号表（勤務時間帯）'!$C$6:$K$35,9,FALSE))</f>
        <v/>
      </c>
      <c r="AR29" s="1120" t="str">
        <f>IF(AR28="","",VLOOKUP(AR28,'シフト記号表（勤務時間帯）'!$C$6:$K$35,9,FALSE))</f>
        <v/>
      </c>
      <c r="AS29" s="1120" t="str">
        <f>IF(AS28="","",VLOOKUP(AS28,'シフト記号表（勤務時間帯）'!$C$6:$K$35,9,FALSE))</f>
        <v/>
      </c>
      <c r="AT29" s="1133" t="str">
        <f>IF(AT28="","",VLOOKUP(AT28,'シフト記号表（勤務時間帯）'!$C$6:$K$35,9,FALSE))</f>
        <v/>
      </c>
      <c r="AU29" s="1107" t="str">
        <f>IF(AU28="","",VLOOKUP(AU28,'シフト記号表（勤務時間帯）'!$C$6:$K$35,9,FALSE))</f>
        <v/>
      </c>
      <c r="AV29" s="1120" t="str">
        <f>IF(AV28="","",VLOOKUP(AV28,'シフト記号表（勤務時間帯）'!$C$6:$K$35,9,FALSE))</f>
        <v/>
      </c>
      <c r="AW29" s="1120" t="str">
        <f>IF(AW28="","",VLOOKUP(AW28,'シフト記号表（勤務時間帯）'!$C$6:$K$35,9,FALSE))</f>
        <v/>
      </c>
      <c r="AX29" s="1175">
        <f>IF($BB$3="４週",SUM(S29:AT29),IF($BB$3="暦月",SUM(S29:AW29),""))</f>
        <v>0</v>
      </c>
      <c r="AY29" s="1185"/>
      <c r="AZ29" s="1197">
        <f>IF($BB$3="４週",AX29/4,IF($BB$3="暦月",'通所型サービス（1枚版）'!AX29/('通所型サービス（1枚版）'!$BB$8/7),""))</f>
        <v>0</v>
      </c>
      <c r="BA29" s="1206"/>
      <c r="BB29" s="1220"/>
      <c r="BC29" s="1236"/>
      <c r="BD29" s="1236"/>
      <c r="BE29" s="1236"/>
      <c r="BF29" s="1250"/>
    </row>
    <row r="30" spans="2:58" ht="20.25" customHeight="1">
      <c r="B30" s="964"/>
      <c r="C30" s="982"/>
      <c r="D30" s="1001"/>
      <c r="E30" s="1011"/>
      <c r="F30" s="1013">
        <f>C28</f>
        <v>0</v>
      </c>
      <c r="G30" s="1024"/>
      <c r="H30" s="1034"/>
      <c r="I30" s="1041"/>
      <c r="J30" s="1041"/>
      <c r="K30" s="1045"/>
      <c r="L30" s="1053"/>
      <c r="M30" s="1061"/>
      <c r="N30" s="1061"/>
      <c r="O30" s="1069"/>
      <c r="P30" s="1076" t="s">
        <v>490</v>
      </c>
      <c r="Q30" s="1085"/>
      <c r="R30" s="1093"/>
      <c r="S30" s="1108" t="str">
        <f>IF(S28="","",VLOOKUP(S28,'シフト記号表（勤務時間帯）'!$C$6:$U$35,19,FALSE))</f>
        <v/>
      </c>
      <c r="T30" s="1121" t="str">
        <f>IF(T28="","",VLOOKUP(T28,'シフト記号表（勤務時間帯）'!$C$6:$U$35,19,FALSE))</f>
        <v/>
      </c>
      <c r="U30" s="1121" t="str">
        <f>IF(U28="","",VLOOKUP(U28,'シフト記号表（勤務時間帯）'!$C$6:$U$35,19,FALSE))</f>
        <v/>
      </c>
      <c r="V30" s="1121" t="str">
        <f>IF(V28="","",VLOOKUP(V28,'シフト記号表（勤務時間帯）'!$C$6:$U$35,19,FALSE))</f>
        <v/>
      </c>
      <c r="W30" s="1121" t="str">
        <f>IF(W28="","",VLOOKUP(W28,'シフト記号表（勤務時間帯）'!$C$6:$U$35,19,FALSE))</f>
        <v/>
      </c>
      <c r="X30" s="1121" t="str">
        <f>IF(X28="","",VLOOKUP(X28,'シフト記号表（勤務時間帯）'!$C$6:$U$35,19,FALSE))</f>
        <v/>
      </c>
      <c r="Y30" s="1134" t="str">
        <f>IF(Y28="","",VLOOKUP(Y28,'シフト記号表（勤務時間帯）'!$C$6:$U$35,19,FALSE))</f>
        <v/>
      </c>
      <c r="Z30" s="1108" t="str">
        <f>IF(Z28="","",VLOOKUP(Z28,'シフト記号表（勤務時間帯）'!$C$6:$U$35,19,FALSE))</f>
        <v/>
      </c>
      <c r="AA30" s="1121" t="str">
        <f>IF(AA28="","",VLOOKUP(AA28,'シフト記号表（勤務時間帯）'!$C$6:$U$35,19,FALSE))</f>
        <v/>
      </c>
      <c r="AB30" s="1121" t="str">
        <f>IF(AB28="","",VLOOKUP(AB28,'シフト記号表（勤務時間帯）'!$C$6:$U$35,19,FALSE))</f>
        <v/>
      </c>
      <c r="AC30" s="1121" t="str">
        <f>IF(AC28="","",VLOOKUP(AC28,'シフト記号表（勤務時間帯）'!$C$6:$U$35,19,FALSE))</f>
        <v/>
      </c>
      <c r="AD30" s="1121" t="str">
        <f>IF(AD28="","",VLOOKUP(AD28,'シフト記号表（勤務時間帯）'!$C$6:$U$35,19,FALSE))</f>
        <v/>
      </c>
      <c r="AE30" s="1121" t="str">
        <f>IF(AE28="","",VLOOKUP(AE28,'シフト記号表（勤務時間帯）'!$C$6:$U$35,19,FALSE))</f>
        <v/>
      </c>
      <c r="AF30" s="1134" t="str">
        <f>IF(AF28="","",VLOOKUP(AF28,'シフト記号表（勤務時間帯）'!$C$6:$U$35,19,FALSE))</f>
        <v/>
      </c>
      <c r="AG30" s="1108" t="str">
        <f>IF(AG28="","",VLOOKUP(AG28,'シフト記号表（勤務時間帯）'!$C$6:$U$35,19,FALSE))</f>
        <v/>
      </c>
      <c r="AH30" s="1121" t="str">
        <f>IF(AH28="","",VLOOKUP(AH28,'シフト記号表（勤務時間帯）'!$C$6:$U$35,19,FALSE))</f>
        <v/>
      </c>
      <c r="AI30" s="1121" t="str">
        <f>IF(AI28="","",VLOOKUP(AI28,'シフト記号表（勤務時間帯）'!$C$6:$U$35,19,FALSE))</f>
        <v/>
      </c>
      <c r="AJ30" s="1121" t="str">
        <f>IF(AJ28="","",VLOOKUP(AJ28,'シフト記号表（勤務時間帯）'!$C$6:$U$35,19,FALSE))</f>
        <v/>
      </c>
      <c r="AK30" s="1121" t="str">
        <f>IF(AK28="","",VLOOKUP(AK28,'シフト記号表（勤務時間帯）'!$C$6:$U$35,19,FALSE))</f>
        <v/>
      </c>
      <c r="AL30" s="1121" t="str">
        <f>IF(AL28="","",VLOOKUP(AL28,'シフト記号表（勤務時間帯）'!$C$6:$U$35,19,FALSE))</f>
        <v/>
      </c>
      <c r="AM30" s="1134" t="str">
        <f>IF(AM28="","",VLOOKUP(AM28,'シフト記号表（勤務時間帯）'!$C$6:$U$35,19,FALSE))</f>
        <v/>
      </c>
      <c r="AN30" s="1108" t="str">
        <f>IF(AN28="","",VLOOKUP(AN28,'シフト記号表（勤務時間帯）'!$C$6:$U$35,19,FALSE))</f>
        <v/>
      </c>
      <c r="AO30" s="1121" t="str">
        <f>IF(AO28="","",VLOOKUP(AO28,'シフト記号表（勤務時間帯）'!$C$6:$U$35,19,FALSE))</f>
        <v/>
      </c>
      <c r="AP30" s="1121" t="str">
        <f>IF(AP28="","",VLOOKUP(AP28,'シフト記号表（勤務時間帯）'!$C$6:$U$35,19,FALSE))</f>
        <v/>
      </c>
      <c r="AQ30" s="1121" t="str">
        <f>IF(AQ28="","",VLOOKUP(AQ28,'シフト記号表（勤務時間帯）'!$C$6:$U$35,19,FALSE))</f>
        <v/>
      </c>
      <c r="AR30" s="1121" t="str">
        <f>IF(AR28="","",VLOOKUP(AR28,'シフト記号表（勤務時間帯）'!$C$6:$U$35,19,FALSE))</f>
        <v/>
      </c>
      <c r="AS30" s="1121" t="str">
        <f>IF(AS28="","",VLOOKUP(AS28,'シフト記号表（勤務時間帯）'!$C$6:$U$35,19,FALSE))</f>
        <v/>
      </c>
      <c r="AT30" s="1134" t="str">
        <f>IF(AT28="","",VLOOKUP(AT28,'シフト記号表（勤務時間帯）'!$C$6:$U$35,19,FALSE))</f>
        <v/>
      </c>
      <c r="AU30" s="1108" t="str">
        <f>IF(AU28="","",VLOOKUP(AU28,'シフト記号表（勤務時間帯）'!$C$6:$U$35,19,FALSE))</f>
        <v/>
      </c>
      <c r="AV30" s="1121" t="str">
        <f>IF(AV28="","",VLOOKUP(AV28,'シフト記号表（勤務時間帯）'!$C$6:$U$35,19,FALSE))</f>
        <v/>
      </c>
      <c r="AW30" s="1121" t="str">
        <f>IF(AW28="","",VLOOKUP(AW28,'シフト記号表（勤務時間帯）'!$C$6:$U$35,19,FALSE))</f>
        <v/>
      </c>
      <c r="AX30" s="1176">
        <f>IF($BB$3="４週",SUM(S30:AT30),IF($BB$3="暦月",SUM(S30:AW30),""))</f>
        <v>0</v>
      </c>
      <c r="AY30" s="1186"/>
      <c r="AZ30" s="1198">
        <f>IF($BB$3="４週",AX30/4,IF($BB$3="暦月",'通所型サービス（1枚版）'!AX30/('通所型サービス（1枚版）'!$BB$8/7),""))</f>
        <v>0</v>
      </c>
      <c r="BA30" s="1207"/>
      <c r="BB30" s="1221"/>
      <c r="BC30" s="1237"/>
      <c r="BD30" s="1237"/>
      <c r="BE30" s="1237"/>
      <c r="BF30" s="1251"/>
    </row>
    <row r="31" spans="2:58" ht="20.25" customHeight="1">
      <c r="B31" s="964">
        <f>B28+1</f>
        <v>4</v>
      </c>
      <c r="C31" s="980"/>
      <c r="D31" s="999"/>
      <c r="E31" s="1009"/>
      <c r="F31" s="1015"/>
      <c r="G31" s="1015"/>
      <c r="H31" s="747"/>
      <c r="I31" s="1041"/>
      <c r="J31" s="1041"/>
      <c r="K31" s="1045"/>
      <c r="L31" s="1052"/>
      <c r="M31" s="1060"/>
      <c r="N31" s="1060"/>
      <c r="O31" s="1068"/>
      <c r="P31" s="1077" t="s">
        <v>271</v>
      </c>
      <c r="Q31" s="1086"/>
      <c r="R31" s="1094"/>
      <c r="S31" s="1106"/>
      <c r="T31" s="1119"/>
      <c r="U31" s="1119"/>
      <c r="V31" s="1119"/>
      <c r="W31" s="1119"/>
      <c r="X31" s="1119"/>
      <c r="Y31" s="1132"/>
      <c r="Z31" s="1106"/>
      <c r="AA31" s="1119"/>
      <c r="AB31" s="1119"/>
      <c r="AC31" s="1119"/>
      <c r="AD31" s="1119"/>
      <c r="AE31" s="1119"/>
      <c r="AF31" s="1132"/>
      <c r="AG31" s="1106"/>
      <c r="AH31" s="1119"/>
      <c r="AI31" s="1119"/>
      <c r="AJ31" s="1119"/>
      <c r="AK31" s="1119"/>
      <c r="AL31" s="1119"/>
      <c r="AM31" s="1132"/>
      <c r="AN31" s="1106"/>
      <c r="AO31" s="1119"/>
      <c r="AP31" s="1119"/>
      <c r="AQ31" s="1119"/>
      <c r="AR31" s="1119"/>
      <c r="AS31" s="1119"/>
      <c r="AT31" s="1132"/>
      <c r="AU31" s="1106"/>
      <c r="AV31" s="1119"/>
      <c r="AW31" s="1119"/>
      <c r="AX31" s="1177"/>
      <c r="AY31" s="1187"/>
      <c r="AZ31" s="1199"/>
      <c r="BA31" s="1208"/>
      <c r="BB31" s="1222"/>
      <c r="BC31" s="1238"/>
      <c r="BD31" s="1238"/>
      <c r="BE31" s="1238"/>
      <c r="BF31" s="1252"/>
    </row>
    <row r="32" spans="2:58" ht="20.25" customHeight="1">
      <c r="B32" s="964"/>
      <c r="C32" s="981"/>
      <c r="D32" s="1000"/>
      <c r="E32" s="1010"/>
      <c r="F32" s="1013"/>
      <c r="G32" s="1023"/>
      <c r="H32" s="1034"/>
      <c r="I32" s="1041"/>
      <c r="J32" s="1041"/>
      <c r="K32" s="1045"/>
      <c r="L32" s="1051"/>
      <c r="M32" s="1059"/>
      <c r="N32" s="1059"/>
      <c r="O32" s="1067"/>
      <c r="P32" s="1075" t="s">
        <v>325</v>
      </c>
      <c r="Q32" s="1084"/>
      <c r="R32" s="1092"/>
      <c r="S32" s="1107" t="str">
        <f>IF(S31="","",VLOOKUP(S31,'シフト記号表（勤務時間帯）'!$C$6:$K$35,9,FALSE))</f>
        <v/>
      </c>
      <c r="T32" s="1120" t="str">
        <f>IF(T31="","",VLOOKUP(T31,'シフト記号表（勤務時間帯）'!$C$6:$K$35,9,FALSE))</f>
        <v/>
      </c>
      <c r="U32" s="1120" t="str">
        <f>IF(U31="","",VLOOKUP(U31,'シフト記号表（勤務時間帯）'!$C$6:$K$35,9,FALSE))</f>
        <v/>
      </c>
      <c r="V32" s="1120" t="str">
        <f>IF(V31="","",VLOOKUP(V31,'シフト記号表（勤務時間帯）'!$C$6:$K$35,9,FALSE))</f>
        <v/>
      </c>
      <c r="W32" s="1120" t="str">
        <f>IF(W31="","",VLOOKUP(W31,'シフト記号表（勤務時間帯）'!$C$6:$K$35,9,FALSE))</f>
        <v/>
      </c>
      <c r="X32" s="1120" t="str">
        <f>IF(X31="","",VLOOKUP(X31,'シフト記号表（勤務時間帯）'!$C$6:$K$35,9,FALSE))</f>
        <v/>
      </c>
      <c r="Y32" s="1133" t="str">
        <f>IF(Y31="","",VLOOKUP(Y31,'シフト記号表（勤務時間帯）'!$C$6:$K$35,9,FALSE))</f>
        <v/>
      </c>
      <c r="Z32" s="1107" t="str">
        <f>IF(Z31="","",VLOOKUP(Z31,'シフト記号表（勤務時間帯）'!$C$6:$K$35,9,FALSE))</f>
        <v/>
      </c>
      <c r="AA32" s="1120" t="str">
        <f>IF(AA31="","",VLOOKUP(AA31,'シフト記号表（勤務時間帯）'!$C$6:$K$35,9,FALSE))</f>
        <v/>
      </c>
      <c r="AB32" s="1120" t="str">
        <f>IF(AB31="","",VLOOKUP(AB31,'シフト記号表（勤務時間帯）'!$C$6:$K$35,9,FALSE))</f>
        <v/>
      </c>
      <c r="AC32" s="1120" t="str">
        <f>IF(AC31="","",VLOOKUP(AC31,'シフト記号表（勤務時間帯）'!$C$6:$K$35,9,FALSE))</f>
        <v/>
      </c>
      <c r="AD32" s="1120" t="str">
        <f>IF(AD31="","",VLOOKUP(AD31,'シフト記号表（勤務時間帯）'!$C$6:$K$35,9,FALSE))</f>
        <v/>
      </c>
      <c r="AE32" s="1120" t="str">
        <f>IF(AE31="","",VLOOKUP(AE31,'シフト記号表（勤務時間帯）'!$C$6:$K$35,9,FALSE))</f>
        <v/>
      </c>
      <c r="AF32" s="1133" t="str">
        <f>IF(AF31="","",VLOOKUP(AF31,'シフト記号表（勤務時間帯）'!$C$6:$K$35,9,FALSE))</f>
        <v/>
      </c>
      <c r="AG32" s="1107" t="str">
        <f>IF(AG31="","",VLOOKUP(AG31,'シフト記号表（勤務時間帯）'!$C$6:$K$35,9,FALSE))</f>
        <v/>
      </c>
      <c r="AH32" s="1120" t="str">
        <f>IF(AH31="","",VLOOKUP(AH31,'シフト記号表（勤務時間帯）'!$C$6:$K$35,9,FALSE))</f>
        <v/>
      </c>
      <c r="AI32" s="1120" t="str">
        <f>IF(AI31="","",VLOOKUP(AI31,'シフト記号表（勤務時間帯）'!$C$6:$K$35,9,FALSE))</f>
        <v/>
      </c>
      <c r="AJ32" s="1120" t="str">
        <f>IF(AJ31="","",VLOOKUP(AJ31,'シフト記号表（勤務時間帯）'!$C$6:$K$35,9,FALSE))</f>
        <v/>
      </c>
      <c r="AK32" s="1120" t="str">
        <f>IF(AK31="","",VLOOKUP(AK31,'シフト記号表（勤務時間帯）'!$C$6:$K$35,9,FALSE))</f>
        <v/>
      </c>
      <c r="AL32" s="1120" t="str">
        <f>IF(AL31="","",VLOOKUP(AL31,'シフト記号表（勤務時間帯）'!$C$6:$K$35,9,FALSE))</f>
        <v/>
      </c>
      <c r="AM32" s="1133" t="str">
        <f>IF(AM31="","",VLOOKUP(AM31,'シフト記号表（勤務時間帯）'!$C$6:$K$35,9,FALSE))</f>
        <v/>
      </c>
      <c r="AN32" s="1107" t="str">
        <f>IF(AN31="","",VLOOKUP(AN31,'シフト記号表（勤務時間帯）'!$C$6:$K$35,9,FALSE))</f>
        <v/>
      </c>
      <c r="AO32" s="1120" t="str">
        <f>IF(AO31="","",VLOOKUP(AO31,'シフト記号表（勤務時間帯）'!$C$6:$K$35,9,FALSE))</f>
        <v/>
      </c>
      <c r="AP32" s="1120" t="str">
        <f>IF(AP31="","",VLOOKUP(AP31,'シフト記号表（勤務時間帯）'!$C$6:$K$35,9,FALSE))</f>
        <v/>
      </c>
      <c r="AQ32" s="1120" t="str">
        <f>IF(AQ31="","",VLOOKUP(AQ31,'シフト記号表（勤務時間帯）'!$C$6:$K$35,9,FALSE))</f>
        <v/>
      </c>
      <c r="AR32" s="1120" t="str">
        <f>IF(AR31="","",VLOOKUP(AR31,'シフト記号表（勤務時間帯）'!$C$6:$K$35,9,FALSE))</f>
        <v/>
      </c>
      <c r="AS32" s="1120" t="str">
        <f>IF(AS31="","",VLOOKUP(AS31,'シフト記号表（勤務時間帯）'!$C$6:$K$35,9,FALSE))</f>
        <v/>
      </c>
      <c r="AT32" s="1133" t="str">
        <f>IF(AT31="","",VLOOKUP(AT31,'シフト記号表（勤務時間帯）'!$C$6:$K$35,9,FALSE))</f>
        <v/>
      </c>
      <c r="AU32" s="1107" t="str">
        <f>IF(AU31="","",VLOOKUP(AU31,'シフト記号表（勤務時間帯）'!$C$6:$K$35,9,FALSE))</f>
        <v/>
      </c>
      <c r="AV32" s="1120" t="str">
        <f>IF(AV31="","",VLOOKUP(AV31,'シフト記号表（勤務時間帯）'!$C$6:$K$35,9,FALSE))</f>
        <v/>
      </c>
      <c r="AW32" s="1120" t="str">
        <f>IF(AW31="","",VLOOKUP(AW31,'シフト記号表（勤務時間帯）'!$C$6:$K$35,9,FALSE))</f>
        <v/>
      </c>
      <c r="AX32" s="1175">
        <f>IF($BB$3="４週",SUM(S32:AT32),IF($BB$3="暦月",SUM(S32:AW32),""))</f>
        <v>0</v>
      </c>
      <c r="AY32" s="1185"/>
      <c r="AZ32" s="1197">
        <f>IF($BB$3="４週",AX32/4,IF($BB$3="暦月",'通所型サービス（1枚版）'!AX32/('通所型サービス（1枚版）'!$BB$8/7),""))</f>
        <v>0</v>
      </c>
      <c r="BA32" s="1206"/>
      <c r="BB32" s="1220"/>
      <c r="BC32" s="1236"/>
      <c r="BD32" s="1236"/>
      <c r="BE32" s="1236"/>
      <c r="BF32" s="1250"/>
    </row>
    <row r="33" spans="2:58" ht="20.25" customHeight="1">
      <c r="B33" s="964"/>
      <c r="C33" s="982"/>
      <c r="D33" s="1001"/>
      <c r="E33" s="1011"/>
      <c r="F33" s="1013">
        <f>C31</f>
        <v>0</v>
      </c>
      <c r="G33" s="1024"/>
      <c r="H33" s="1034"/>
      <c r="I33" s="1041"/>
      <c r="J33" s="1041"/>
      <c r="K33" s="1045"/>
      <c r="L33" s="1053"/>
      <c r="M33" s="1061"/>
      <c r="N33" s="1061"/>
      <c r="O33" s="1069"/>
      <c r="P33" s="1076" t="s">
        <v>490</v>
      </c>
      <c r="Q33" s="1085"/>
      <c r="R33" s="1093"/>
      <c r="S33" s="1108" t="str">
        <f>IF(S31="","",VLOOKUP(S31,'シフト記号表（勤務時間帯）'!$C$6:$U$35,19,FALSE))</f>
        <v/>
      </c>
      <c r="T33" s="1121" t="str">
        <f>IF(T31="","",VLOOKUP(T31,'シフト記号表（勤務時間帯）'!$C$6:$U$35,19,FALSE))</f>
        <v/>
      </c>
      <c r="U33" s="1121" t="str">
        <f>IF(U31="","",VLOOKUP(U31,'シフト記号表（勤務時間帯）'!$C$6:$U$35,19,FALSE))</f>
        <v/>
      </c>
      <c r="V33" s="1121" t="str">
        <f>IF(V31="","",VLOOKUP(V31,'シフト記号表（勤務時間帯）'!$C$6:$U$35,19,FALSE))</f>
        <v/>
      </c>
      <c r="W33" s="1121" t="str">
        <f>IF(W31="","",VLOOKUP(W31,'シフト記号表（勤務時間帯）'!$C$6:$U$35,19,FALSE))</f>
        <v/>
      </c>
      <c r="X33" s="1121" t="str">
        <f>IF(X31="","",VLOOKUP(X31,'シフト記号表（勤務時間帯）'!$C$6:$U$35,19,FALSE))</f>
        <v/>
      </c>
      <c r="Y33" s="1134" t="str">
        <f>IF(Y31="","",VLOOKUP(Y31,'シフト記号表（勤務時間帯）'!$C$6:$U$35,19,FALSE))</f>
        <v/>
      </c>
      <c r="Z33" s="1108" t="str">
        <f>IF(Z31="","",VLOOKUP(Z31,'シフト記号表（勤務時間帯）'!$C$6:$U$35,19,FALSE))</f>
        <v/>
      </c>
      <c r="AA33" s="1121" t="str">
        <f>IF(AA31="","",VLOOKUP(AA31,'シフト記号表（勤務時間帯）'!$C$6:$U$35,19,FALSE))</f>
        <v/>
      </c>
      <c r="AB33" s="1121" t="str">
        <f>IF(AB31="","",VLOOKUP(AB31,'シフト記号表（勤務時間帯）'!$C$6:$U$35,19,FALSE))</f>
        <v/>
      </c>
      <c r="AC33" s="1121" t="str">
        <f>IF(AC31="","",VLOOKUP(AC31,'シフト記号表（勤務時間帯）'!$C$6:$U$35,19,FALSE))</f>
        <v/>
      </c>
      <c r="AD33" s="1121" t="str">
        <f>IF(AD31="","",VLOOKUP(AD31,'シフト記号表（勤務時間帯）'!$C$6:$U$35,19,FALSE))</f>
        <v/>
      </c>
      <c r="AE33" s="1121" t="str">
        <f>IF(AE31="","",VLOOKUP(AE31,'シフト記号表（勤務時間帯）'!$C$6:$U$35,19,FALSE))</f>
        <v/>
      </c>
      <c r="AF33" s="1134" t="str">
        <f>IF(AF31="","",VLOOKUP(AF31,'シフト記号表（勤務時間帯）'!$C$6:$U$35,19,FALSE))</f>
        <v/>
      </c>
      <c r="AG33" s="1108" t="str">
        <f>IF(AG31="","",VLOOKUP(AG31,'シフト記号表（勤務時間帯）'!$C$6:$U$35,19,FALSE))</f>
        <v/>
      </c>
      <c r="AH33" s="1121" t="str">
        <f>IF(AH31="","",VLOOKUP(AH31,'シフト記号表（勤務時間帯）'!$C$6:$U$35,19,FALSE))</f>
        <v/>
      </c>
      <c r="AI33" s="1121" t="str">
        <f>IF(AI31="","",VLOOKUP(AI31,'シフト記号表（勤務時間帯）'!$C$6:$U$35,19,FALSE))</f>
        <v/>
      </c>
      <c r="AJ33" s="1121" t="str">
        <f>IF(AJ31="","",VLOOKUP(AJ31,'シフト記号表（勤務時間帯）'!$C$6:$U$35,19,FALSE))</f>
        <v/>
      </c>
      <c r="AK33" s="1121" t="str">
        <f>IF(AK31="","",VLOOKUP(AK31,'シフト記号表（勤務時間帯）'!$C$6:$U$35,19,FALSE))</f>
        <v/>
      </c>
      <c r="AL33" s="1121" t="str">
        <f>IF(AL31="","",VLOOKUP(AL31,'シフト記号表（勤務時間帯）'!$C$6:$U$35,19,FALSE))</f>
        <v/>
      </c>
      <c r="AM33" s="1134" t="str">
        <f>IF(AM31="","",VLOOKUP(AM31,'シフト記号表（勤務時間帯）'!$C$6:$U$35,19,FALSE))</f>
        <v/>
      </c>
      <c r="AN33" s="1108" t="str">
        <f>IF(AN31="","",VLOOKUP(AN31,'シフト記号表（勤務時間帯）'!$C$6:$U$35,19,FALSE))</f>
        <v/>
      </c>
      <c r="AO33" s="1121" t="str">
        <f>IF(AO31="","",VLOOKUP(AO31,'シフト記号表（勤務時間帯）'!$C$6:$U$35,19,FALSE))</f>
        <v/>
      </c>
      <c r="AP33" s="1121" t="str">
        <f>IF(AP31="","",VLOOKUP(AP31,'シフト記号表（勤務時間帯）'!$C$6:$U$35,19,FALSE))</f>
        <v/>
      </c>
      <c r="AQ33" s="1121" t="str">
        <f>IF(AQ31="","",VLOOKUP(AQ31,'シフト記号表（勤務時間帯）'!$C$6:$U$35,19,FALSE))</f>
        <v/>
      </c>
      <c r="AR33" s="1121" t="str">
        <f>IF(AR31="","",VLOOKUP(AR31,'シフト記号表（勤務時間帯）'!$C$6:$U$35,19,FALSE))</f>
        <v/>
      </c>
      <c r="AS33" s="1121" t="str">
        <f>IF(AS31="","",VLOOKUP(AS31,'シフト記号表（勤務時間帯）'!$C$6:$U$35,19,FALSE))</f>
        <v/>
      </c>
      <c r="AT33" s="1134" t="str">
        <f>IF(AT31="","",VLOOKUP(AT31,'シフト記号表（勤務時間帯）'!$C$6:$U$35,19,FALSE))</f>
        <v/>
      </c>
      <c r="AU33" s="1108" t="str">
        <f>IF(AU31="","",VLOOKUP(AU31,'シフト記号表（勤務時間帯）'!$C$6:$U$35,19,FALSE))</f>
        <v/>
      </c>
      <c r="AV33" s="1121" t="str">
        <f>IF(AV31="","",VLOOKUP(AV31,'シフト記号表（勤務時間帯）'!$C$6:$U$35,19,FALSE))</f>
        <v/>
      </c>
      <c r="AW33" s="1121" t="str">
        <f>IF(AW31="","",VLOOKUP(AW31,'シフト記号表（勤務時間帯）'!$C$6:$U$35,19,FALSE))</f>
        <v/>
      </c>
      <c r="AX33" s="1176">
        <f>IF($BB$3="４週",SUM(S33:AT33),IF($BB$3="暦月",SUM(S33:AW33),""))</f>
        <v>0</v>
      </c>
      <c r="AY33" s="1186"/>
      <c r="AZ33" s="1198">
        <f>IF($BB$3="４週",AX33/4,IF($BB$3="暦月",'通所型サービス（1枚版）'!AX33/('通所型サービス（1枚版）'!$BB$8/7),""))</f>
        <v>0</v>
      </c>
      <c r="BA33" s="1207"/>
      <c r="BB33" s="1221"/>
      <c r="BC33" s="1237"/>
      <c r="BD33" s="1237"/>
      <c r="BE33" s="1237"/>
      <c r="BF33" s="1251"/>
    </row>
    <row r="34" spans="2:58" ht="20.25" customHeight="1">
      <c r="B34" s="964">
        <f>B31+1</f>
        <v>5</v>
      </c>
      <c r="C34" s="980"/>
      <c r="D34" s="999"/>
      <c r="E34" s="1009"/>
      <c r="F34" s="1015"/>
      <c r="G34" s="1015"/>
      <c r="H34" s="747"/>
      <c r="I34" s="1041"/>
      <c r="J34" s="1041"/>
      <c r="K34" s="1045"/>
      <c r="L34" s="1052"/>
      <c r="M34" s="1060"/>
      <c r="N34" s="1060"/>
      <c r="O34" s="1068"/>
      <c r="P34" s="1077" t="s">
        <v>271</v>
      </c>
      <c r="Q34" s="1086"/>
      <c r="R34" s="1094"/>
      <c r="S34" s="1106"/>
      <c r="T34" s="1119"/>
      <c r="U34" s="1119"/>
      <c r="V34" s="1119"/>
      <c r="W34" s="1119"/>
      <c r="X34" s="1119"/>
      <c r="Y34" s="1132"/>
      <c r="Z34" s="1106"/>
      <c r="AA34" s="1119"/>
      <c r="AB34" s="1119"/>
      <c r="AC34" s="1119"/>
      <c r="AD34" s="1119"/>
      <c r="AE34" s="1119"/>
      <c r="AF34" s="1132"/>
      <c r="AG34" s="1106"/>
      <c r="AH34" s="1119"/>
      <c r="AI34" s="1119"/>
      <c r="AJ34" s="1119"/>
      <c r="AK34" s="1119"/>
      <c r="AL34" s="1119"/>
      <c r="AM34" s="1132"/>
      <c r="AN34" s="1106"/>
      <c r="AO34" s="1119"/>
      <c r="AP34" s="1119"/>
      <c r="AQ34" s="1119"/>
      <c r="AR34" s="1119"/>
      <c r="AS34" s="1119"/>
      <c r="AT34" s="1132"/>
      <c r="AU34" s="1106"/>
      <c r="AV34" s="1119"/>
      <c r="AW34" s="1119"/>
      <c r="AX34" s="1177"/>
      <c r="AY34" s="1187"/>
      <c r="AZ34" s="1199"/>
      <c r="BA34" s="1208"/>
      <c r="BB34" s="1222"/>
      <c r="BC34" s="1238"/>
      <c r="BD34" s="1238"/>
      <c r="BE34" s="1238"/>
      <c r="BF34" s="1252"/>
    </row>
    <row r="35" spans="2:58" ht="20.25" customHeight="1">
      <c r="B35" s="964"/>
      <c r="C35" s="981"/>
      <c r="D35" s="1000"/>
      <c r="E35" s="1010"/>
      <c r="F35" s="1013"/>
      <c r="G35" s="1023"/>
      <c r="H35" s="1034"/>
      <c r="I35" s="1041"/>
      <c r="J35" s="1041"/>
      <c r="K35" s="1045"/>
      <c r="L35" s="1051"/>
      <c r="M35" s="1059"/>
      <c r="N35" s="1059"/>
      <c r="O35" s="1067"/>
      <c r="P35" s="1075" t="s">
        <v>325</v>
      </c>
      <c r="Q35" s="1084"/>
      <c r="R35" s="1092"/>
      <c r="S35" s="1107" t="str">
        <f>IF(S34="","",VLOOKUP(S34,'シフト記号表（勤務時間帯）'!$C$6:$K$35,9,FALSE))</f>
        <v/>
      </c>
      <c r="T35" s="1120" t="str">
        <f>IF(T34="","",VLOOKUP(T34,'シフト記号表（勤務時間帯）'!$C$6:$K$35,9,FALSE))</f>
        <v/>
      </c>
      <c r="U35" s="1120" t="str">
        <f>IF(U34="","",VLOOKUP(U34,'シフト記号表（勤務時間帯）'!$C$6:$K$35,9,FALSE))</f>
        <v/>
      </c>
      <c r="V35" s="1120" t="str">
        <f>IF(V34="","",VLOOKUP(V34,'シフト記号表（勤務時間帯）'!$C$6:$K$35,9,FALSE))</f>
        <v/>
      </c>
      <c r="W35" s="1120" t="str">
        <f>IF(W34="","",VLOOKUP(W34,'シフト記号表（勤務時間帯）'!$C$6:$K$35,9,FALSE))</f>
        <v/>
      </c>
      <c r="X35" s="1120" t="str">
        <f>IF(X34="","",VLOOKUP(X34,'シフト記号表（勤務時間帯）'!$C$6:$K$35,9,FALSE))</f>
        <v/>
      </c>
      <c r="Y35" s="1133" t="str">
        <f>IF(Y34="","",VLOOKUP(Y34,'シフト記号表（勤務時間帯）'!$C$6:$K$35,9,FALSE))</f>
        <v/>
      </c>
      <c r="Z35" s="1107" t="str">
        <f>IF(Z34="","",VLOOKUP(Z34,'シフト記号表（勤務時間帯）'!$C$6:$K$35,9,FALSE))</f>
        <v/>
      </c>
      <c r="AA35" s="1120" t="str">
        <f>IF(AA34="","",VLOOKUP(AA34,'シフト記号表（勤務時間帯）'!$C$6:$K$35,9,FALSE))</f>
        <v/>
      </c>
      <c r="AB35" s="1120" t="str">
        <f>IF(AB34="","",VLOOKUP(AB34,'シフト記号表（勤務時間帯）'!$C$6:$K$35,9,FALSE))</f>
        <v/>
      </c>
      <c r="AC35" s="1120" t="str">
        <f>IF(AC34="","",VLOOKUP(AC34,'シフト記号表（勤務時間帯）'!$C$6:$K$35,9,FALSE))</f>
        <v/>
      </c>
      <c r="AD35" s="1120" t="str">
        <f>IF(AD34="","",VLOOKUP(AD34,'シフト記号表（勤務時間帯）'!$C$6:$K$35,9,FALSE))</f>
        <v/>
      </c>
      <c r="AE35" s="1120" t="str">
        <f>IF(AE34="","",VLOOKUP(AE34,'シフト記号表（勤務時間帯）'!$C$6:$K$35,9,FALSE))</f>
        <v/>
      </c>
      <c r="AF35" s="1133" t="str">
        <f>IF(AF34="","",VLOOKUP(AF34,'シフト記号表（勤務時間帯）'!$C$6:$K$35,9,FALSE))</f>
        <v/>
      </c>
      <c r="AG35" s="1107" t="str">
        <f>IF(AG34="","",VLOOKUP(AG34,'シフト記号表（勤務時間帯）'!$C$6:$K$35,9,FALSE))</f>
        <v/>
      </c>
      <c r="AH35" s="1120" t="str">
        <f>IF(AH34="","",VLOOKUP(AH34,'シフト記号表（勤務時間帯）'!$C$6:$K$35,9,FALSE))</f>
        <v/>
      </c>
      <c r="AI35" s="1120" t="str">
        <f>IF(AI34="","",VLOOKUP(AI34,'シフト記号表（勤務時間帯）'!$C$6:$K$35,9,FALSE))</f>
        <v/>
      </c>
      <c r="AJ35" s="1120" t="str">
        <f>IF(AJ34="","",VLOOKUP(AJ34,'シフト記号表（勤務時間帯）'!$C$6:$K$35,9,FALSE))</f>
        <v/>
      </c>
      <c r="AK35" s="1120" t="str">
        <f>IF(AK34="","",VLOOKUP(AK34,'シフト記号表（勤務時間帯）'!$C$6:$K$35,9,FALSE))</f>
        <v/>
      </c>
      <c r="AL35" s="1120" t="str">
        <f>IF(AL34="","",VLOOKUP(AL34,'シフト記号表（勤務時間帯）'!$C$6:$K$35,9,FALSE))</f>
        <v/>
      </c>
      <c r="AM35" s="1133" t="str">
        <f>IF(AM34="","",VLOOKUP(AM34,'シフト記号表（勤務時間帯）'!$C$6:$K$35,9,FALSE))</f>
        <v/>
      </c>
      <c r="AN35" s="1107" t="str">
        <f>IF(AN34="","",VLOOKUP(AN34,'シフト記号表（勤務時間帯）'!$C$6:$K$35,9,FALSE))</f>
        <v/>
      </c>
      <c r="AO35" s="1120" t="str">
        <f>IF(AO34="","",VLOOKUP(AO34,'シフト記号表（勤務時間帯）'!$C$6:$K$35,9,FALSE))</f>
        <v/>
      </c>
      <c r="AP35" s="1120" t="str">
        <f>IF(AP34="","",VLOOKUP(AP34,'シフト記号表（勤務時間帯）'!$C$6:$K$35,9,FALSE))</f>
        <v/>
      </c>
      <c r="AQ35" s="1120" t="str">
        <f>IF(AQ34="","",VLOOKUP(AQ34,'シフト記号表（勤務時間帯）'!$C$6:$K$35,9,FALSE))</f>
        <v/>
      </c>
      <c r="AR35" s="1120" t="str">
        <f>IF(AR34="","",VLOOKUP(AR34,'シフト記号表（勤務時間帯）'!$C$6:$K$35,9,FALSE))</f>
        <v/>
      </c>
      <c r="AS35" s="1120" t="str">
        <f>IF(AS34="","",VLOOKUP(AS34,'シフト記号表（勤務時間帯）'!$C$6:$K$35,9,FALSE))</f>
        <v/>
      </c>
      <c r="AT35" s="1133" t="str">
        <f>IF(AT34="","",VLOOKUP(AT34,'シフト記号表（勤務時間帯）'!$C$6:$K$35,9,FALSE))</f>
        <v/>
      </c>
      <c r="AU35" s="1107" t="str">
        <f>IF(AU34="","",VLOOKUP(AU34,'シフト記号表（勤務時間帯）'!$C$6:$K$35,9,FALSE))</f>
        <v/>
      </c>
      <c r="AV35" s="1120" t="str">
        <f>IF(AV34="","",VLOOKUP(AV34,'シフト記号表（勤務時間帯）'!$C$6:$K$35,9,FALSE))</f>
        <v/>
      </c>
      <c r="AW35" s="1120" t="str">
        <f>IF(AW34="","",VLOOKUP(AW34,'シフト記号表（勤務時間帯）'!$C$6:$K$35,9,FALSE))</f>
        <v/>
      </c>
      <c r="AX35" s="1175">
        <f>IF($BB$3="４週",SUM(S35:AT35),IF($BB$3="暦月",SUM(S35:AW35),""))</f>
        <v>0</v>
      </c>
      <c r="AY35" s="1185"/>
      <c r="AZ35" s="1197">
        <f>IF($BB$3="４週",AX35/4,IF($BB$3="暦月",'通所型サービス（1枚版）'!AX35/('通所型サービス（1枚版）'!$BB$8/7),""))</f>
        <v>0</v>
      </c>
      <c r="BA35" s="1206"/>
      <c r="BB35" s="1220"/>
      <c r="BC35" s="1236"/>
      <c r="BD35" s="1236"/>
      <c r="BE35" s="1236"/>
      <c r="BF35" s="1250"/>
    </row>
    <row r="36" spans="2:58" ht="20.25" customHeight="1">
      <c r="B36" s="964"/>
      <c r="C36" s="982"/>
      <c r="D36" s="1001"/>
      <c r="E36" s="1011"/>
      <c r="F36" s="1013">
        <f>C34</f>
        <v>0</v>
      </c>
      <c r="G36" s="1024"/>
      <c r="H36" s="1034"/>
      <c r="I36" s="1041"/>
      <c r="J36" s="1041"/>
      <c r="K36" s="1045"/>
      <c r="L36" s="1053"/>
      <c r="M36" s="1061"/>
      <c r="N36" s="1061"/>
      <c r="O36" s="1069"/>
      <c r="P36" s="1076" t="s">
        <v>490</v>
      </c>
      <c r="Q36" s="1085"/>
      <c r="R36" s="1093"/>
      <c r="S36" s="1108" t="str">
        <f>IF(S34="","",VLOOKUP(S34,'シフト記号表（勤務時間帯）'!$C$6:$U$35,19,FALSE))</f>
        <v/>
      </c>
      <c r="T36" s="1121" t="str">
        <f>IF(T34="","",VLOOKUP(T34,'シフト記号表（勤務時間帯）'!$C$6:$U$35,19,FALSE))</f>
        <v/>
      </c>
      <c r="U36" s="1121" t="str">
        <f>IF(U34="","",VLOOKUP(U34,'シフト記号表（勤務時間帯）'!$C$6:$U$35,19,FALSE))</f>
        <v/>
      </c>
      <c r="V36" s="1121" t="str">
        <f>IF(V34="","",VLOOKUP(V34,'シフト記号表（勤務時間帯）'!$C$6:$U$35,19,FALSE))</f>
        <v/>
      </c>
      <c r="W36" s="1121" t="str">
        <f>IF(W34="","",VLOOKUP(W34,'シフト記号表（勤務時間帯）'!$C$6:$U$35,19,FALSE))</f>
        <v/>
      </c>
      <c r="X36" s="1121" t="str">
        <f>IF(X34="","",VLOOKUP(X34,'シフト記号表（勤務時間帯）'!$C$6:$U$35,19,FALSE))</f>
        <v/>
      </c>
      <c r="Y36" s="1134" t="str">
        <f>IF(Y34="","",VLOOKUP(Y34,'シフト記号表（勤務時間帯）'!$C$6:$U$35,19,FALSE))</f>
        <v/>
      </c>
      <c r="Z36" s="1108" t="str">
        <f>IF(Z34="","",VLOOKUP(Z34,'シフト記号表（勤務時間帯）'!$C$6:$U$35,19,FALSE))</f>
        <v/>
      </c>
      <c r="AA36" s="1121" t="str">
        <f>IF(AA34="","",VLOOKUP(AA34,'シフト記号表（勤務時間帯）'!$C$6:$U$35,19,FALSE))</f>
        <v/>
      </c>
      <c r="AB36" s="1121" t="str">
        <f>IF(AB34="","",VLOOKUP(AB34,'シフト記号表（勤務時間帯）'!$C$6:$U$35,19,FALSE))</f>
        <v/>
      </c>
      <c r="AC36" s="1121" t="str">
        <f>IF(AC34="","",VLOOKUP(AC34,'シフト記号表（勤務時間帯）'!$C$6:$U$35,19,FALSE))</f>
        <v/>
      </c>
      <c r="AD36" s="1121" t="str">
        <f>IF(AD34="","",VLOOKUP(AD34,'シフト記号表（勤務時間帯）'!$C$6:$U$35,19,FALSE))</f>
        <v/>
      </c>
      <c r="AE36" s="1121" t="str">
        <f>IF(AE34="","",VLOOKUP(AE34,'シフト記号表（勤務時間帯）'!$C$6:$U$35,19,FALSE))</f>
        <v/>
      </c>
      <c r="AF36" s="1134" t="str">
        <f>IF(AF34="","",VLOOKUP(AF34,'シフト記号表（勤務時間帯）'!$C$6:$U$35,19,FALSE))</f>
        <v/>
      </c>
      <c r="AG36" s="1108" t="str">
        <f>IF(AG34="","",VLOOKUP(AG34,'シフト記号表（勤務時間帯）'!$C$6:$U$35,19,FALSE))</f>
        <v/>
      </c>
      <c r="AH36" s="1121" t="str">
        <f>IF(AH34="","",VLOOKUP(AH34,'シフト記号表（勤務時間帯）'!$C$6:$U$35,19,FALSE))</f>
        <v/>
      </c>
      <c r="AI36" s="1121" t="str">
        <f>IF(AI34="","",VLOOKUP(AI34,'シフト記号表（勤務時間帯）'!$C$6:$U$35,19,FALSE))</f>
        <v/>
      </c>
      <c r="AJ36" s="1121" t="str">
        <f>IF(AJ34="","",VLOOKUP(AJ34,'シフト記号表（勤務時間帯）'!$C$6:$U$35,19,FALSE))</f>
        <v/>
      </c>
      <c r="AK36" s="1121" t="str">
        <f>IF(AK34="","",VLOOKUP(AK34,'シフト記号表（勤務時間帯）'!$C$6:$U$35,19,FALSE))</f>
        <v/>
      </c>
      <c r="AL36" s="1121" t="str">
        <f>IF(AL34="","",VLOOKUP(AL34,'シフト記号表（勤務時間帯）'!$C$6:$U$35,19,FALSE))</f>
        <v/>
      </c>
      <c r="AM36" s="1134" t="str">
        <f>IF(AM34="","",VLOOKUP(AM34,'シフト記号表（勤務時間帯）'!$C$6:$U$35,19,FALSE))</f>
        <v/>
      </c>
      <c r="AN36" s="1108" t="str">
        <f>IF(AN34="","",VLOOKUP(AN34,'シフト記号表（勤務時間帯）'!$C$6:$U$35,19,FALSE))</f>
        <v/>
      </c>
      <c r="AO36" s="1121" t="str">
        <f>IF(AO34="","",VLOOKUP(AO34,'シフト記号表（勤務時間帯）'!$C$6:$U$35,19,FALSE))</f>
        <v/>
      </c>
      <c r="AP36" s="1121" t="str">
        <f>IF(AP34="","",VLOOKUP(AP34,'シフト記号表（勤務時間帯）'!$C$6:$U$35,19,FALSE))</f>
        <v/>
      </c>
      <c r="AQ36" s="1121" t="str">
        <f>IF(AQ34="","",VLOOKUP(AQ34,'シフト記号表（勤務時間帯）'!$C$6:$U$35,19,FALSE))</f>
        <v/>
      </c>
      <c r="AR36" s="1121" t="str">
        <f>IF(AR34="","",VLOOKUP(AR34,'シフト記号表（勤務時間帯）'!$C$6:$U$35,19,FALSE))</f>
        <v/>
      </c>
      <c r="AS36" s="1121" t="str">
        <f>IF(AS34="","",VLOOKUP(AS34,'シフト記号表（勤務時間帯）'!$C$6:$U$35,19,FALSE))</f>
        <v/>
      </c>
      <c r="AT36" s="1134" t="str">
        <f>IF(AT34="","",VLOOKUP(AT34,'シフト記号表（勤務時間帯）'!$C$6:$U$35,19,FALSE))</f>
        <v/>
      </c>
      <c r="AU36" s="1108" t="str">
        <f>IF(AU34="","",VLOOKUP(AU34,'シフト記号表（勤務時間帯）'!$C$6:$U$35,19,FALSE))</f>
        <v/>
      </c>
      <c r="AV36" s="1121" t="str">
        <f>IF(AV34="","",VLOOKUP(AV34,'シフト記号表（勤務時間帯）'!$C$6:$U$35,19,FALSE))</f>
        <v/>
      </c>
      <c r="AW36" s="1121" t="str">
        <f>IF(AW34="","",VLOOKUP(AW34,'シフト記号表（勤務時間帯）'!$C$6:$U$35,19,FALSE))</f>
        <v/>
      </c>
      <c r="AX36" s="1176">
        <f>IF($BB$3="４週",SUM(S36:AT36),IF($BB$3="暦月",SUM(S36:AW36),""))</f>
        <v>0</v>
      </c>
      <c r="AY36" s="1186"/>
      <c r="AZ36" s="1198">
        <f>IF($BB$3="４週",AX36/4,IF($BB$3="暦月",'通所型サービス（1枚版）'!AX36/('通所型サービス（1枚版）'!$BB$8/7),""))</f>
        <v>0</v>
      </c>
      <c r="BA36" s="1207"/>
      <c r="BB36" s="1221"/>
      <c r="BC36" s="1237"/>
      <c r="BD36" s="1237"/>
      <c r="BE36" s="1237"/>
      <c r="BF36" s="1251"/>
    </row>
    <row r="37" spans="2:58" ht="20.25" customHeight="1">
      <c r="B37" s="964">
        <f>B34+1</f>
        <v>6</v>
      </c>
      <c r="C37" s="980"/>
      <c r="D37" s="999"/>
      <c r="E37" s="1009"/>
      <c r="F37" s="1015"/>
      <c r="G37" s="1015"/>
      <c r="H37" s="747"/>
      <c r="I37" s="1041"/>
      <c r="J37" s="1041"/>
      <c r="K37" s="1045"/>
      <c r="L37" s="1052"/>
      <c r="M37" s="1060"/>
      <c r="N37" s="1060"/>
      <c r="O37" s="1068"/>
      <c r="P37" s="1077" t="s">
        <v>271</v>
      </c>
      <c r="Q37" s="1086"/>
      <c r="R37" s="1094"/>
      <c r="S37" s="1106"/>
      <c r="T37" s="1119"/>
      <c r="U37" s="1119"/>
      <c r="V37" s="1119"/>
      <c r="W37" s="1119"/>
      <c r="X37" s="1119"/>
      <c r="Y37" s="1132"/>
      <c r="Z37" s="1106"/>
      <c r="AA37" s="1119"/>
      <c r="AB37" s="1119"/>
      <c r="AC37" s="1119"/>
      <c r="AD37" s="1119"/>
      <c r="AE37" s="1119"/>
      <c r="AF37" s="1132"/>
      <c r="AG37" s="1106"/>
      <c r="AH37" s="1119"/>
      <c r="AI37" s="1119"/>
      <c r="AJ37" s="1119"/>
      <c r="AK37" s="1119"/>
      <c r="AL37" s="1119"/>
      <c r="AM37" s="1132"/>
      <c r="AN37" s="1106"/>
      <c r="AO37" s="1119"/>
      <c r="AP37" s="1119"/>
      <c r="AQ37" s="1119"/>
      <c r="AR37" s="1119"/>
      <c r="AS37" s="1119"/>
      <c r="AT37" s="1132"/>
      <c r="AU37" s="1106"/>
      <c r="AV37" s="1119"/>
      <c r="AW37" s="1119"/>
      <c r="AX37" s="1177"/>
      <c r="AY37" s="1187"/>
      <c r="AZ37" s="1199"/>
      <c r="BA37" s="1208"/>
      <c r="BB37" s="1222"/>
      <c r="BC37" s="1238"/>
      <c r="BD37" s="1238"/>
      <c r="BE37" s="1238"/>
      <c r="BF37" s="1252"/>
    </row>
    <row r="38" spans="2:58" ht="20.25" customHeight="1">
      <c r="B38" s="964"/>
      <c r="C38" s="981"/>
      <c r="D38" s="1000"/>
      <c r="E38" s="1010"/>
      <c r="F38" s="1013"/>
      <c r="G38" s="1023"/>
      <c r="H38" s="1034"/>
      <c r="I38" s="1041"/>
      <c r="J38" s="1041"/>
      <c r="K38" s="1045"/>
      <c r="L38" s="1051"/>
      <c r="M38" s="1059"/>
      <c r="N38" s="1059"/>
      <c r="O38" s="1067"/>
      <c r="P38" s="1075" t="s">
        <v>325</v>
      </c>
      <c r="Q38" s="1084"/>
      <c r="R38" s="1092"/>
      <c r="S38" s="1107" t="str">
        <f>IF(S37="","",VLOOKUP(S37,'シフト記号表（勤務時間帯）'!$C$6:$K$35,9,FALSE))</f>
        <v/>
      </c>
      <c r="T38" s="1120" t="str">
        <f>IF(T37="","",VLOOKUP(T37,'シフト記号表（勤務時間帯）'!$C$6:$K$35,9,FALSE))</f>
        <v/>
      </c>
      <c r="U38" s="1120" t="str">
        <f>IF(U37="","",VLOOKUP(U37,'シフト記号表（勤務時間帯）'!$C$6:$K$35,9,FALSE))</f>
        <v/>
      </c>
      <c r="V38" s="1120" t="str">
        <f>IF(V37="","",VLOOKUP(V37,'シフト記号表（勤務時間帯）'!$C$6:$K$35,9,FALSE))</f>
        <v/>
      </c>
      <c r="W38" s="1120" t="str">
        <f>IF(W37="","",VLOOKUP(W37,'シフト記号表（勤務時間帯）'!$C$6:$K$35,9,FALSE))</f>
        <v/>
      </c>
      <c r="X38" s="1120" t="str">
        <f>IF(X37="","",VLOOKUP(X37,'シフト記号表（勤務時間帯）'!$C$6:$K$35,9,FALSE))</f>
        <v/>
      </c>
      <c r="Y38" s="1133" t="str">
        <f>IF(Y37="","",VLOOKUP(Y37,'シフト記号表（勤務時間帯）'!$C$6:$K$35,9,FALSE))</f>
        <v/>
      </c>
      <c r="Z38" s="1107" t="str">
        <f>IF(Z37="","",VLOOKUP(Z37,'シフト記号表（勤務時間帯）'!$C$6:$K$35,9,FALSE))</f>
        <v/>
      </c>
      <c r="AA38" s="1120" t="str">
        <f>IF(AA37="","",VLOOKUP(AA37,'シフト記号表（勤務時間帯）'!$C$6:$K$35,9,FALSE))</f>
        <v/>
      </c>
      <c r="AB38" s="1120" t="str">
        <f>IF(AB37="","",VLOOKUP(AB37,'シフト記号表（勤務時間帯）'!$C$6:$K$35,9,FALSE))</f>
        <v/>
      </c>
      <c r="AC38" s="1120" t="str">
        <f>IF(AC37="","",VLOOKUP(AC37,'シフト記号表（勤務時間帯）'!$C$6:$K$35,9,FALSE))</f>
        <v/>
      </c>
      <c r="AD38" s="1120" t="str">
        <f>IF(AD37="","",VLOOKUP(AD37,'シフト記号表（勤務時間帯）'!$C$6:$K$35,9,FALSE))</f>
        <v/>
      </c>
      <c r="AE38" s="1120" t="str">
        <f>IF(AE37="","",VLOOKUP(AE37,'シフト記号表（勤務時間帯）'!$C$6:$K$35,9,FALSE))</f>
        <v/>
      </c>
      <c r="AF38" s="1133" t="str">
        <f>IF(AF37="","",VLOOKUP(AF37,'シフト記号表（勤務時間帯）'!$C$6:$K$35,9,FALSE))</f>
        <v/>
      </c>
      <c r="AG38" s="1107" t="str">
        <f>IF(AG37="","",VLOOKUP(AG37,'シフト記号表（勤務時間帯）'!$C$6:$K$35,9,FALSE))</f>
        <v/>
      </c>
      <c r="AH38" s="1120" t="str">
        <f>IF(AH37="","",VLOOKUP(AH37,'シフト記号表（勤務時間帯）'!$C$6:$K$35,9,FALSE))</f>
        <v/>
      </c>
      <c r="AI38" s="1120" t="str">
        <f>IF(AI37="","",VLOOKUP(AI37,'シフト記号表（勤務時間帯）'!$C$6:$K$35,9,FALSE))</f>
        <v/>
      </c>
      <c r="AJ38" s="1120" t="str">
        <f>IF(AJ37="","",VLOOKUP(AJ37,'シフト記号表（勤務時間帯）'!$C$6:$K$35,9,FALSE))</f>
        <v/>
      </c>
      <c r="AK38" s="1120" t="str">
        <f>IF(AK37="","",VLOOKUP(AK37,'シフト記号表（勤務時間帯）'!$C$6:$K$35,9,FALSE))</f>
        <v/>
      </c>
      <c r="AL38" s="1120" t="str">
        <f>IF(AL37="","",VLOOKUP(AL37,'シフト記号表（勤務時間帯）'!$C$6:$K$35,9,FALSE))</f>
        <v/>
      </c>
      <c r="AM38" s="1133" t="str">
        <f>IF(AM37="","",VLOOKUP(AM37,'シフト記号表（勤務時間帯）'!$C$6:$K$35,9,FALSE))</f>
        <v/>
      </c>
      <c r="AN38" s="1107" t="str">
        <f>IF(AN37="","",VLOOKUP(AN37,'シフト記号表（勤務時間帯）'!$C$6:$K$35,9,FALSE))</f>
        <v/>
      </c>
      <c r="AO38" s="1120" t="str">
        <f>IF(AO37="","",VLOOKUP(AO37,'シフト記号表（勤務時間帯）'!$C$6:$K$35,9,FALSE))</f>
        <v/>
      </c>
      <c r="AP38" s="1120" t="str">
        <f>IF(AP37="","",VLOOKUP(AP37,'シフト記号表（勤務時間帯）'!$C$6:$K$35,9,FALSE))</f>
        <v/>
      </c>
      <c r="AQ38" s="1120" t="str">
        <f>IF(AQ37="","",VLOOKUP(AQ37,'シフト記号表（勤務時間帯）'!$C$6:$K$35,9,FALSE))</f>
        <v/>
      </c>
      <c r="AR38" s="1120" t="str">
        <f>IF(AR37="","",VLOOKUP(AR37,'シフト記号表（勤務時間帯）'!$C$6:$K$35,9,FALSE))</f>
        <v/>
      </c>
      <c r="AS38" s="1120" t="str">
        <f>IF(AS37="","",VLOOKUP(AS37,'シフト記号表（勤務時間帯）'!$C$6:$K$35,9,FALSE))</f>
        <v/>
      </c>
      <c r="AT38" s="1133" t="str">
        <f>IF(AT37="","",VLOOKUP(AT37,'シフト記号表（勤務時間帯）'!$C$6:$K$35,9,FALSE))</f>
        <v/>
      </c>
      <c r="AU38" s="1107" t="str">
        <f>IF(AU37="","",VLOOKUP(AU37,'シフト記号表（勤務時間帯）'!$C$6:$K$35,9,FALSE))</f>
        <v/>
      </c>
      <c r="AV38" s="1120" t="str">
        <f>IF(AV37="","",VLOOKUP(AV37,'シフト記号表（勤務時間帯）'!$C$6:$K$35,9,FALSE))</f>
        <v/>
      </c>
      <c r="AW38" s="1120" t="str">
        <f>IF(AW37="","",VLOOKUP(AW37,'シフト記号表（勤務時間帯）'!$C$6:$K$35,9,FALSE))</f>
        <v/>
      </c>
      <c r="AX38" s="1175">
        <f>IF($BB$3="４週",SUM(S38:AT38),IF($BB$3="暦月",SUM(S38:AW38),""))</f>
        <v>0</v>
      </c>
      <c r="AY38" s="1185"/>
      <c r="AZ38" s="1197">
        <f>IF($BB$3="４週",AX38/4,IF($BB$3="暦月",'通所型サービス（1枚版）'!AX38/('通所型サービス（1枚版）'!$BB$8/7),""))</f>
        <v>0</v>
      </c>
      <c r="BA38" s="1206"/>
      <c r="BB38" s="1220"/>
      <c r="BC38" s="1236"/>
      <c r="BD38" s="1236"/>
      <c r="BE38" s="1236"/>
      <c r="BF38" s="1250"/>
    </row>
    <row r="39" spans="2:58" ht="20.25" customHeight="1">
      <c r="B39" s="964"/>
      <c r="C39" s="982"/>
      <c r="D39" s="1001"/>
      <c r="E39" s="1011"/>
      <c r="F39" s="1013">
        <f>C37</f>
        <v>0</v>
      </c>
      <c r="G39" s="1024"/>
      <c r="H39" s="1034"/>
      <c r="I39" s="1041"/>
      <c r="J39" s="1041"/>
      <c r="K39" s="1045"/>
      <c r="L39" s="1053"/>
      <c r="M39" s="1061"/>
      <c r="N39" s="1061"/>
      <c r="O39" s="1069"/>
      <c r="P39" s="1076" t="s">
        <v>490</v>
      </c>
      <c r="Q39" s="1085"/>
      <c r="R39" s="1093"/>
      <c r="S39" s="1108" t="str">
        <f>IF(S37="","",VLOOKUP(S37,'シフト記号表（勤務時間帯）'!$C$6:$U$35,19,FALSE))</f>
        <v/>
      </c>
      <c r="T39" s="1121" t="str">
        <f>IF(T37="","",VLOOKUP(T37,'シフト記号表（勤務時間帯）'!$C$6:$U$35,19,FALSE))</f>
        <v/>
      </c>
      <c r="U39" s="1121" t="str">
        <f>IF(U37="","",VLOOKUP(U37,'シフト記号表（勤務時間帯）'!$C$6:$U$35,19,FALSE))</f>
        <v/>
      </c>
      <c r="V39" s="1121" t="str">
        <f>IF(V37="","",VLOOKUP(V37,'シフト記号表（勤務時間帯）'!$C$6:$U$35,19,FALSE))</f>
        <v/>
      </c>
      <c r="W39" s="1121" t="str">
        <f>IF(W37="","",VLOOKUP(W37,'シフト記号表（勤務時間帯）'!$C$6:$U$35,19,FALSE))</f>
        <v/>
      </c>
      <c r="X39" s="1121" t="str">
        <f>IF(X37="","",VLOOKUP(X37,'シフト記号表（勤務時間帯）'!$C$6:$U$35,19,FALSE))</f>
        <v/>
      </c>
      <c r="Y39" s="1134" t="str">
        <f>IF(Y37="","",VLOOKUP(Y37,'シフト記号表（勤務時間帯）'!$C$6:$U$35,19,FALSE))</f>
        <v/>
      </c>
      <c r="Z39" s="1108" t="str">
        <f>IF(Z37="","",VLOOKUP(Z37,'シフト記号表（勤務時間帯）'!$C$6:$U$35,19,FALSE))</f>
        <v/>
      </c>
      <c r="AA39" s="1121" t="str">
        <f>IF(AA37="","",VLOOKUP(AA37,'シフト記号表（勤務時間帯）'!$C$6:$U$35,19,FALSE))</f>
        <v/>
      </c>
      <c r="AB39" s="1121" t="str">
        <f>IF(AB37="","",VLOOKUP(AB37,'シフト記号表（勤務時間帯）'!$C$6:$U$35,19,FALSE))</f>
        <v/>
      </c>
      <c r="AC39" s="1121" t="str">
        <f>IF(AC37="","",VLOOKUP(AC37,'シフト記号表（勤務時間帯）'!$C$6:$U$35,19,FALSE))</f>
        <v/>
      </c>
      <c r="AD39" s="1121" t="str">
        <f>IF(AD37="","",VLOOKUP(AD37,'シフト記号表（勤務時間帯）'!$C$6:$U$35,19,FALSE))</f>
        <v/>
      </c>
      <c r="AE39" s="1121" t="str">
        <f>IF(AE37="","",VLOOKUP(AE37,'シフト記号表（勤務時間帯）'!$C$6:$U$35,19,FALSE))</f>
        <v/>
      </c>
      <c r="AF39" s="1134" t="str">
        <f>IF(AF37="","",VLOOKUP(AF37,'シフト記号表（勤務時間帯）'!$C$6:$U$35,19,FALSE))</f>
        <v/>
      </c>
      <c r="AG39" s="1108" t="str">
        <f>IF(AG37="","",VLOOKUP(AG37,'シフト記号表（勤務時間帯）'!$C$6:$U$35,19,FALSE))</f>
        <v/>
      </c>
      <c r="AH39" s="1121" t="str">
        <f>IF(AH37="","",VLOOKUP(AH37,'シフト記号表（勤務時間帯）'!$C$6:$U$35,19,FALSE))</f>
        <v/>
      </c>
      <c r="AI39" s="1121" t="str">
        <f>IF(AI37="","",VLOOKUP(AI37,'シフト記号表（勤務時間帯）'!$C$6:$U$35,19,FALSE))</f>
        <v/>
      </c>
      <c r="AJ39" s="1121" t="str">
        <f>IF(AJ37="","",VLOOKUP(AJ37,'シフト記号表（勤務時間帯）'!$C$6:$U$35,19,FALSE))</f>
        <v/>
      </c>
      <c r="AK39" s="1121" t="str">
        <f>IF(AK37="","",VLOOKUP(AK37,'シフト記号表（勤務時間帯）'!$C$6:$U$35,19,FALSE))</f>
        <v/>
      </c>
      <c r="AL39" s="1121" t="str">
        <f>IF(AL37="","",VLOOKUP(AL37,'シフト記号表（勤務時間帯）'!$C$6:$U$35,19,FALSE))</f>
        <v/>
      </c>
      <c r="AM39" s="1134" t="str">
        <f>IF(AM37="","",VLOOKUP(AM37,'シフト記号表（勤務時間帯）'!$C$6:$U$35,19,FALSE))</f>
        <v/>
      </c>
      <c r="AN39" s="1108" t="str">
        <f>IF(AN37="","",VLOOKUP(AN37,'シフト記号表（勤務時間帯）'!$C$6:$U$35,19,FALSE))</f>
        <v/>
      </c>
      <c r="AO39" s="1121" t="str">
        <f>IF(AO37="","",VLOOKUP(AO37,'シフト記号表（勤務時間帯）'!$C$6:$U$35,19,FALSE))</f>
        <v/>
      </c>
      <c r="AP39" s="1121" t="str">
        <f>IF(AP37="","",VLOOKUP(AP37,'シフト記号表（勤務時間帯）'!$C$6:$U$35,19,FALSE))</f>
        <v/>
      </c>
      <c r="AQ39" s="1121" t="str">
        <f>IF(AQ37="","",VLOOKUP(AQ37,'シフト記号表（勤務時間帯）'!$C$6:$U$35,19,FALSE))</f>
        <v/>
      </c>
      <c r="AR39" s="1121" t="str">
        <f>IF(AR37="","",VLOOKUP(AR37,'シフト記号表（勤務時間帯）'!$C$6:$U$35,19,FALSE))</f>
        <v/>
      </c>
      <c r="AS39" s="1121" t="str">
        <f>IF(AS37="","",VLOOKUP(AS37,'シフト記号表（勤務時間帯）'!$C$6:$U$35,19,FALSE))</f>
        <v/>
      </c>
      <c r="AT39" s="1134" t="str">
        <f>IF(AT37="","",VLOOKUP(AT37,'シフト記号表（勤務時間帯）'!$C$6:$U$35,19,FALSE))</f>
        <v/>
      </c>
      <c r="AU39" s="1108" t="str">
        <f>IF(AU37="","",VLOOKUP(AU37,'シフト記号表（勤務時間帯）'!$C$6:$U$35,19,FALSE))</f>
        <v/>
      </c>
      <c r="AV39" s="1121" t="str">
        <f>IF(AV37="","",VLOOKUP(AV37,'シフト記号表（勤務時間帯）'!$C$6:$U$35,19,FALSE))</f>
        <v/>
      </c>
      <c r="AW39" s="1121" t="str">
        <f>IF(AW37="","",VLOOKUP(AW37,'シフト記号表（勤務時間帯）'!$C$6:$U$35,19,FALSE))</f>
        <v/>
      </c>
      <c r="AX39" s="1176">
        <f>IF($BB$3="４週",SUM(S39:AT39),IF($BB$3="暦月",SUM(S39:AW39),""))</f>
        <v>0</v>
      </c>
      <c r="AY39" s="1186"/>
      <c r="AZ39" s="1198">
        <f>IF($BB$3="４週",AX39/4,IF($BB$3="暦月",'通所型サービス（1枚版）'!AX39/('通所型サービス（1枚版）'!$BB$8/7),""))</f>
        <v>0</v>
      </c>
      <c r="BA39" s="1207"/>
      <c r="BB39" s="1221"/>
      <c r="BC39" s="1237"/>
      <c r="BD39" s="1237"/>
      <c r="BE39" s="1237"/>
      <c r="BF39" s="1251"/>
    </row>
    <row r="40" spans="2:58" ht="20.25" customHeight="1">
      <c r="B40" s="964">
        <f>B37+1</f>
        <v>7</v>
      </c>
      <c r="C40" s="980"/>
      <c r="D40" s="999"/>
      <c r="E40" s="1009"/>
      <c r="F40" s="1015"/>
      <c r="G40" s="1015"/>
      <c r="H40" s="747"/>
      <c r="I40" s="1041"/>
      <c r="J40" s="1041"/>
      <c r="K40" s="1045"/>
      <c r="L40" s="1052"/>
      <c r="M40" s="1060"/>
      <c r="N40" s="1060"/>
      <c r="O40" s="1068"/>
      <c r="P40" s="1077" t="s">
        <v>271</v>
      </c>
      <c r="Q40" s="1086"/>
      <c r="R40" s="1094"/>
      <c r="S40" s="1106"/>
      <c r="T40" s="1119"/>
      <c r="U40" s="1119"/>
      <c r="V40" s="1119"/>
      <c r="W40" s="1119"/>
      <c r="X40" s="1119"/>
      <c r="Y40" s="1132"/>
      <c r="Z40" s="1106"/>
      <c r="AA40" s="1119"/>
      <c r="AB40" s="1119"/>
      <c r="AC40" s="1119"/>
      <c r="AD40" s="1119"/>
      <c r="AE40" s="1119"/>
      <c r="AF40" s="1132"/>
      <c r="AG40" s="1106"/>
      <c r="AH40" s="1119"/>
      <c r="AI40" s="1119"/>
      <c r="AJ40" s="1119"/>
      <c r="AK40" s="1119"/>
      <c r="AL40" s="1119"/>
      <c r="AM40" s="1132"/>
      <c r="AN40" s="1106"/>
      <c r="AO40" s="1119"/>
      <c r="AP40" s="1119"/>
      <c r="AQ40" s="1119"/>
      <c r="AR40" s="1119"/>
      <c r="AS40" s="1119"/>
      <c r="AT40" s="1132"/>
      <c r="AU40" s="1106"/>
      <c r="AV40" s="1119"/>
      <c r="AW40" s="1119"/>
      <c r="AX40" s="1177"/>
      <c r="AY40" s="1187"/>
      <c r="AZ40" s="1199"/>
      <c r="BA40" s="1208"/>
      <c r="BB40" s="1222"/>
      <c r="BC40" s="1238"/>
      <c r="BD40" s="1238"/>
      <c r="BE40" s="1238"/>
      <c r="BF40" s="1252"/>
    </row>
    <row r="41" spans="2:58" ht="20.25" customHeight="1">
      <c r="B41" s="964"/>
      <c r="C41" s="981"/>
      <c r="D41" s="1000"/>
      <c r="E41" s="1010"/>
      <c r="F41" s="1013"/>
      <c r="G41" s="1023"/>
      <c r="H41" s="1034"/>
      <c r="I41" s="1041"/>
      <c r="J41" s="1041"/>
      <c r="K41" s="1045"/>
      <c r="L41" s="1051"/>
      <c r="M41" s="1059"/>
      <c r="N41" s="1059"/>
      <c r="O41" s="1067"/>
      <c r="P41" s="1075" t="s">
        <v>325</v>
      </c>
      <c r="Q41" s="1084"/>
      <c r="R41" s="1092"/>
      <c r="S41" s="1107" t="str">
        <f>IF(S40="","",VLOOKUP(S40,'シフト記号表（勤務時間帯）'!$C$6:$K$35,9,FALSE))</f>
        <v/>
      </c>
      <c r="T41" s="1120" t="str">
        <f>IF(T40="","",VLOOKUP(T40,'シフト記号表（勤務時間帯）'!$C$6:$K$35,9,FALSE))</f>
        <v/>
      </c>
      <c r="U41" s="1120" t="str">
        <f>IF(U40="","",VLOOKUP(U40,'シフト記号表（勤務時間帯）'!$C$6:$K$35,9,FALSE))</f>
        <v/>
      </c>
      <c r="V41" s="1120" t="str">
        <f>IF(V40="","",VLOOKUP(V40,'シフト記号表（勤務時間帯）'!$C$6:$K$35,9,FALSE))</f>
        <v/>
      </c>
      <c r="W41" s="1120" t="str">
        <f>IF(W40="","",VLOOKUP(W40,'シフト記号表（勤務時間帯）'!$C$6:$K$35,9,FALSE))</f>
        <v/>
      </c>
      <c r="X41" s="1120" t="str">
        <f>IF(X40="","",VLOOKUP(X40,'シフト記号表（勤務時間帯）'!$C$6:$K$35,9,FALSE))</f>
        <v/>
      </c>
      <c r="Y41" s="1133" t="str">
        <f>IF(Y40="","",VLOOKUP(Y40,'シフト記号表（勤務時間帯）'!$C$6:$K$35,9,FALSE))</f>
        <v/>
      </c>
      <c r="Z41" s="1107" t="str">
        <f>IF(Z40="","",VLOOKUP(Z40,'シフト記号表（勤務時間帯）'!$C$6:$K$35,9,FALSE))</f>
        <v/>
      </c>
      <c r="AA41" s="1120" t="str">
        <f>IF(AA40="","",VLOOKUP(AA40,'シフト記号表（勤務時間帯）'!$C$6:$K$35,9,FALSE))</f>
        <v/>
      </c>
      <c r="AB41" s="1120" t="str">
        <f>IF(AB40="","",VLOOKUP(AB40,'シフト記号表（勤務時間帯）'!$C$6:$K$35,9,FALSE))</f>
        <v/>
      </c>
      <c r="AC41" s="1120" t="str">
        <f>IF(AC40="","",VLOOKUP(AC40,'シフト記号表（勤務時間帯）'!$C$6:$K$35,9,FALSE))</f>
        <v/>
      </c>
      <c r="AD41" s="1120" t="str">
        <f>IF(AD40="","",VLOOKUP(AD40,'シフト記号表（勤務時間帯）'!$C$6:$K$35,9,FALSE))</f>
        <v/>
      </c>
      <c r="AE41" s="1120" t="str">
        <f>IF(AE40="","",VLOOKUP(AE40,'シフト記号表（勤務時間帯）'!$C$6:$K$35,9,FALSE))</f>
        <v/>
      </c>
      <c r="AF41" s="1133" t="str">
        <f>IF(AF40="","",VLOOKUP(AF40,'シフト記号表（勤務時間帯）'!$C$6:$K$35,9,FALSE))</f>
        <v/>
      </c>
      <c r="AG41" s="1107" t="str">
        <f>IF(AG40="","",VLOOKUP(AG40,'シフト記号表（勤務時間帯）'!$C$6:$K$35,9,FALSE))</f>
        <v/>
      </c>
      <c r="AH41" s="1120" t="str">
        <f>IF(AH40="","",VLOOKUP(AH40,'シフト記号表（勤務時間帯）'!$C$6:$K$35,9,FALSE))</f>
        <v/>
      </c>
      <c r="AI41" s="1120" t="str">
        <f>IF(AI40="","",VLOOKUP(AI40,'シフト記号表（勤務時間帯）'!$C$6:$K$35,9,FALSE))</f>
        <v/>
      </c>
      <c r="AJ41" s="1120" t="str">
        <f>IF(AJ40="","",VLOOKUP(AJ40,'シフト記号表（勤務時間帯）'!$C$6:$K$35,9,FALSE))</f>
        <v/>
      </c>
      <c r="AK41" s="1120" t="str">
        <f>IF(AK40="","",VLOOKUP(AK40,'シフト記号表（勤務時間帯）'!$C$6:$K$35,9,FALSE))</f>
        <v/>
      </c>
      <c r="AL41" s="1120" t="str">
        <f>IF(AL40="","",VLOOKUP(AL40,'シフト記号表（勤務時間帯）'!$C$6:$K$35,9,FALSE))</f>
        <v/>
      </c>
      <c r="AM41" s="1133" t="str">
        <f>IF(AM40="","",VLOOKUP(AM40,'シフト記号表（勤務時間帯）'!$C$6:$K$35,9,FALSE))</f>
        <v/>
      </c>
      <c r="AN41" s="1107" t="str">
        <f>IF(AN40="","",VLOOKUP(AN40,'シフト記号表（勤務時間帯）'!$C$6:$K$35,9,FALSE))</f>
        <v/>
      </c>
      <c r="AO41" s="1120" t="str">
        <f>IF(AO40="","",VLOOKUP(AO40,'シフト記号表（勤務時間帯）'!$C$6:$K$35,9,FALSE))</f>
        <v/>
      </c>
      <c r="AP41" s="1120" t="str">
        <f>IF(AP40="","",VLOOKUP(AP40,'シフト記号表（勤務時間帯）'!$C$6:$K$35,9,FALSE))</f>
        <v/>
      </c>
      <c r="AQ41" s="1120" t="str">
        <f>IF(AQ40="","",VLOOKUP(AQ40,'シフト記号表（勤務時間帯）'!$C$6:$K$35,9,FALSE))</f>
        <v/>
      </c>
      <c r="AR41" s="1120" t="str">
        <f>IF(AR40="","",VLOOKUP(AR40,'シフト記号表（勤務時間帯）'!$C$6:$K$35,9,FALSE))</f>
        <v/>
      </c>
      <c r="AS41" s="1120" t="str">
        <f>IF(AS40="","",VLOOKUP(AS40,'シフト記号表（勤務時間帯）'!$C$6:$K$35,9,FALSE))</f>
        <v/>
      </c>
      <c r="AT41" s="1133" t="str">
        <f>IF(AT40="","",VLOOKUP(AT40,'シフト記号表（勤務時間帯）'!$C$6:$K$35,9,FALSE))</f>
        <v/>
      </c>
      <c r="AU41" s="1107" t="str">
        <f>IF(AU40="","",VLOOKUP(AU40,'シフト記号表（勤務時間帯）'!$C$6:$K$35,9,FALSE))</f>
        <v/>
      </c>
      <c r="AV41" s="1120" t="str">
        <f>IF(AV40="","",VLOOKUP(AV40,'シフト記号表（勤務時間帯）'!$C$6:$K$35,9,FALSE))</f>
        <v/>
      </c>
      <c r="AW41" s="1120" t="str">
        <f>IF(AW40="","",VLOOKUP(AW40,'シフト記号表（勤務時間帯）'!$C$6:$K$35,9,FALSE))</f>
        <v/>
      </c>
      <c r="AX41" s="1175">
        <f>IF($BB$3="４週",SUM(S41:AT41),IF($BB$3="暦月",SUM(S41:AW41),""))</f>
        <v>0</v>
      </c>
      <c r="AY41" s="1185"/>
      <c r="AZ41" s="1197">
        <f>IF($BB$3="４週",AX41/4,IF($BB$3="暦月",'通所型サービス（1枚版）'!AX41/('通所型サービス（1枚版）'!$BB$8/7),""))</f>
        <v>0</v>
      </c>
      <c r="BA41" s="1206"/>
      <c r="BB41" s="1220"/>
      <c r="BC41" s="1236"/>
      <c r="BD41" s="1236"/>
      <c r="BE41" s="1236"/>
      <c r="BF41" s="1250"/>
    </row>
    <row r="42" spans="2:58" ht="20.25" customHeight="1">
      <c r="B42" s="964"/>
      <c r="C42" s="982"/>
      <c r="D42" s="1001"/>
      <c r="E42" s="1011"/>
      <c r="F42" s="1013">
        <f>C40</f>
        <v>0</v>
      </c>
      <c r="G42" s="1024"/>
      <c r="H42" s="1034"/>
      <c r="I42" s="1041"/>
      <c r="J42" s="1041"/>
      <c r="K42" s="1045"/>
      <c r="L42" s="1053"/>
      <c r="M42" s="1061"/>
      <c r="N42" s="1061"/>
      <c r="O42" s="1069"/>
      <c r="P42" s="1076" t="s">
        <v>490</v>
      </c>
      <c r="Q42" s="1085"/>
      <c r="R42" s="1093"/>
      <c r="S42" s="1108" t="str">
        <f>IF(S40="","",VLOOKUP(S40,'シフト記号表（勤務時間帯）'!$C$6:$U$35,19,FALSE))</f>
        <v/>
      </c>
      <c r="T42" s="1121" t="str">
        <f>IF(T40="","",VLOOKUP(T40,'シフト記号表（勤務時間帯）'!$C$6:$U$35,19,FALSE))</f>
        <v/>
      </c>
      <c r="U42" s="1121" t="str">
        <f>IF(U40="","",VLOOKUP(U40,'シフト記号表（勤務時間帯）'!$C$6:$U$35,19,FALSE))</f>
        <v/>
      </c>
      <c r="V42" s="1121" t="str">
        <f>IF(V40="","",VLOOKUP(V40,'シフト記号表（勤務時間帯）'!$C$6:$U$35,19,FALSE))</f>
        <v/>
      </c>
      <c r="W42" s="1121" t="str">
        <f>IF(W40="","",VLOOKUP(W40,'シフト記号表（勤務時間帯）'!$C$6:$U$35,19,FALSE))</f>
        <v/>
      </c>
      <c r="X42" s="1121" t="str">
        <f>IF(X40="","",VLOOKUP(X40,'シフト記号表（勤務時間帯）'!$C$6:$U$35,19,FALSE))</f>
        <v/>
      </c>
      <c r="Y42" s="1134" t="str">
        <f>IF(Y40="","",VLOOKUP(Y40,'シフト記号表（勤務時間帯）'!$C$6:$U$35,19,FALSE))</f>
        <v/>
      </c>
      <c r="Z42" s="1108" t="str">
        <f>IF(Z40="","",VLOOKUP(Z40,'シフト記号表（勤務時間帯）'!$C$6:$U$35,19,FALSE))</f>
        <v/>
      </c>
      <c r="AA42" s="1121" t="str">
        <f>IF(AA40="","",VLOOKUP(AA40,'シフト記号表（勤務時間帯）'!$C$6:$U$35,19,FALSE))</f>
        <v/>
      </c>
      <c r="AB42" s="1121" t="str">
        <f>IF(AB40="","",VLOOKUP(AB40,'シフト記号表（勤務時間帯）'!$C$6:$U$35,19,FALSE))</f>
        <v/>
      </c>
      <c r="AC42" s="1121" t="str">
        <f>IF(AC40="","",VLOOKUP(AC40,'シフト記号表（勤務時間帯）'!$C$6:$U$35,19,FALSE))</f>
        <v/>
      </c>
      <c r="AD42" s="1121" t="str">
        <f>IF(AD40="","",VLOOKUP(AD40,'シフト記号表（勤務時間帯）'!$C$6:$U$35,19,FALSE))</f>
        <v/>
      </c>
      <c r="AE42" s="1121" t="str">
        <f>IF(AE40="","",VLOOKUP(AE40,'シフト記号表（勤務時間帯）'!$C$6:$U$35,19,FALSE))</f>
        <v/>
      </c>
      <c r="AF42" s="1134" t="str">
        <f>IF(AF40="","",VLOOKUP(AF40,'シフト記号表（勤務時間帯）'!$C$6:$U$35,19,FALSE))</f>
        <v/>
      </c>
      <c r="AG42" s="1108" t="str">
        <f>IF(AG40="","",VLOOKUP(AG40,'シフト記号表（勤務時間帯）'!$C$6:$U$35,19,FALSE))</f>
        <v/>
      </c>
      <c r="AH42" s="1121" t="str">
        <f>IF(AH40="","",VLOOKUP(AH40,'シフト記号表（勤務時間帯）'!$C$6:$U$35,19,FALSE))</f>
        <v/>
      </c>
      <c r="AI42" s="1121" t="str">
        <f>IF(AI40="","",VLOOKUP(AI40,'シフト記号表（勤務時間帯）'!$C$6:$U$35,19,FALSE))</f>
        <v/>
      </c>
      <c r="AJ42" s="1121" t="str">
        <f>IF(AJ40="","",VLOOKUP(AJ40,'シフト記号表（勤務時間帯）'!$C$6:$U$35,19,FALSE))</f>
        <v/>
      </c>
      <c r="AK42" s="1121" t="str">
        <f>IF(AK40="","",VLOOKUP(AK40,'シフト記号表（勤務時間帯）'!$C$6:$U$35,19,FALSE))</f>
        <v/>
      </c>
      <c r="AL42" s="1121" t="str">
        <f>IF(AL40="","",VLOOKUP(AL40,'シフト記号表（勤務時間帯）'!$C$6:$U$35,19,FALSE))</f>
        <v/>
      </c>
      <c r="AM42" s="1134" t="str">
        <f>IF(AM40="","",VLOOKUP(AM40,'シフト記号表（勤務時間帯）'!$C$6:$U$35,19,FALSE))</f>
        <v/>
      </c>
      <c r="AN42" s="1108" t="str">
        <f>IF(AN40="","",VLOOKUP(AN40,'シフト記号表（勤務時間帯）'!$C$6:$U$35,19,FALSE))</f>
        <v/>
      </c>
      <c r="AO42" s="1121" t="str">
        <f>IF(AO40="","",VLOOKUP(AO40,'シフト記号表（勤務時間帯）'!$C$6:$U$35,19,FALSE))</f>
        <v/>
      </c>
      <c r="AP42" s="1121" t="str">
        <f>IF(AP40="","",VLOOKUP(AP40,'シフト記号表（勤務時間帯）'!$C$6:$U$35,19,FALSE))</f>
        <v/>
      </c>
      <c r="AQ42" s="1121" t="str">
        <f>IF(AQ40="","",VLOOKUP(AQ40,'シフト記号表（勤務時間帯）'!$C$6:$U$35,19,FALSE))</f>
        <v/>
      </c>
      <c r="AR42" s="1121" t="str">
        <f>IF(AR40="","",VLOOKUP(AR40,'シフト記号表（勤務時間帯）'!$C$6:$U$35,19,FALSE))</f>
        <v/>
      </c>
      <c r="AS42" s="1121" t="str">
        <f>IF(AS40="","",VLOOKUP(AS40,'シフト記号表（勤務時間帯）'!$C$6:$U$35,19,FALSE))</f>
        <v/>
      </c>
      <c r="AT42" s="1134" t="str">
        <f>IF(AT40="","",VLOOKUP(AT40,'シフト記号表（勤務時間帯）'!$C$6:$U$35,19,FALSE))</f>
        <v/>
      </c>
      <c r="AU42" s="1108" t="str">
        <f>IF(AU40="","",VLOOKUP(AU40,'シフト記号表（勤務時間帯）'!$C$6:$U$35,19,FALSE))</f>
        <v/>
      </c>
      <c r="AV42" s="1121" t="str">
        <f>IF(AV40="","",VLOOKUP(AV40,'シフト記号表（勤務時間帯）'!$C$6:$U$35,19,FALSE))</f>
        <v/>
      </c>
      <c r="AW42" s="1121" t="str">
        <f>IF(AW40="","",VLOOKUP(AW40,'シフト記号表（勤務時間帯）'!$C$6:$U$35,19,FALSE))</f>
        <v/>
      </c>
      <c r="AX42" s="1176">
        <f>IF($BB$3="４週",SUM(S42:AT42),IF($BB$3="暦月",SUM(S42:AW42),""))</f>
        <v>0</v>
      </c>
      <c r="AY42" s="1186"/>
      <c r="AZ42" s="1198">
        <f>IF($BB$3="４週",AX42/4,IF($BB$3="暦月",'通所型サービス（1枚版）'!AX42/('通所型サービス（1枚版）'!$BB$8/7),""))</f>
        <v>0</v>
      </c>
      <c r="BA42" s="1207"/>
      <c r="BB42" s="1221"/>
      <c r="BC42" s="1237"/>
      <c r="BD42" s="1237"/>
      <c r="BE42" s="1237"/>
      <c r="BF42" s="1251"/>
    </row>
    <row r="43" spans="2:58" ht="20.25" customHeight="1">
      <c r="B43" s="964">
        <f>B40+1</f>
        <v>8</v>
      </c>
      <c r="C43" s="980"/>
      <c r="D43" s="999"/>
      <c r="E43" s="1009"/>
      <c r="F43" s="1015"/>
      <c r="G43" s="1015"/>
      <c r="H43" s="747"/>
      <c r="I43" s="1041"/>
      <c r="J43" s="1041"/>
      <c r="K43" s="1045"/>
      <c r="L43" s="1052"/>
      <c r="M43" s="1060"/>
      <c r="N43" s="1060"/>
      <c r="O43" s="1068"/>
      <c r="P43" s="1077" t="s">
        <v>271</v>
      </c>
      <c r="Q43" s="1086"/>
      <c r="R43" s="1094"/>
      <c r="S43" s="1106"/>
      <c r="T43" s="1119"/>
      <c r="U43" s="1119"/>
      <c r="V43" s="1119"/>
      <c r="W43" s="1119"/>
      <c r="X43" s="1119"/>
      <c r="Y43" s="1132"/>
      <c r="Z43" s="1106"/>
      <c r="AA43" s="1119"/>
      <c r="AB43" s="1119"/>
      <c r="AC43" s="1119"/>
      <c r="AD43" s="1119"/>
      <c r="AE43" s="1119"/>
      <c r="AF43" s="1132"/>
      <c r="AG43" s="1106"/>
      <c r="AH43" s="1119"/>
      <c r="AI43" s="1119"/>
      <c r="AJ43" s="1119"/>
      <c r="AK43" s="1119"/>
      <c r="AL43" s="1119"/>
      <c r="AM43" s="1132"/>
      <c r="AN43" s="1106"/>
      <c r="AO43" s="1119"/>
      <c r="AP43" s="1119"/>
      <c r="AQ43" s="1119"/>
      <c r="AR43" s="1119"/>
      <c r="AS43" s="1119"/>
      <c r="AT43" s="1132"/>
      <c r="AU43" s="1106"/>
      <c r="AV43" s="1119"/>
      <c r="AW43" s="1119"/>
      <c r="AX43" s="1177"/>
      <c r="AY43" s="1187"/>
      <c r="AZ43" s="1199"/>
      <c r="BA43" s="1208"/>
      <c r="BB43" s="1222"/>
      <c r="BC43" s="1238"/>
      <c r="BD43" s="1238"/>
      <c r="BE43" s="1238"/>
      <c r="BF43" s="1252"/>
    </row>
    <row r="44" spans="2:58" ht="20.25" customHeight="1">
      <c r="B44" s="964"/>
      <c r="C44" s="981"/>
      <c r="D44" s="1000"/>
      <c r="E44" s="1010"/>
      <c r="F44" s="1013"/>
      <c r="G44" s="1023"/>
      <c r="H44" s="1034"/>
      <c r="I44" s="1041"/>
      <c r="J44" s="1041"/>
      <c r="K44" s="1045"/>
      <c r="L44" s="1051"/>
      <c r="M44" s="1059"/>
      <c r="N44" s="1059"/>
      <c r="O44" s="1067"/>
      <c r="P44" s="1075" t="s">
        <v>325</v>
      </c>
      <c r="Q44" s="1084"/>
      <c r="R44" s="1092"/>
      <c r="S44" s="1107" t="str">
        <f>IF(S43="","",VLOOKUP(S43,'シフト記号表（勤務時間帯）'!$C$6:$K$35,9,FALSE))</f>
        <v/>
      </c>
      <c r="T44" s="1120" t="str">
        <f>IF(T43="","",VLOOKUP(T43,'シフト記号表（勤務時間帯）'!$C$6:$K$35,9,FALSE))</f>
        <v/>
      </c>
      <c r="U44" s="1120" t="str">
        <f>IF(U43="","",VLOOKUP(U43,'シフト記号表（勤務時間帯）'!$C$6:$K$35,9,FALSE))</f>
        <v/>
      </c>
      <c r="V44" s="1120" t="str">
        <f>IF(V43="","",VLOOKUP(V43,'シフト記号表（勤務時間帯）'!$C$6:$K$35,9,FALSE))</f>
        <v/>
      </c>
      <c r="W44" s="1120" t="str">
        <f>IF(W43="","",VLOOKUP(W43,'シフト記号表（勤務時間帯）'!$C$6:$K$35,9,FALSE))</f>
        <v/>
      </c>
      <c r="X44" s="1120" t="str">
        <f>IF(X43="","",VLOOKUP(X43,'シフト記号表（勤務時間帯）'!$C$6:$K$35,9,FALSE))</f>
        <v/>
      </c>
      <c r="Y44" s="1133" t="str">
        <f>IF(Y43="","",VLOOKUP(Y43,'シフト記号表（勤務時間帯）'!$C$6:$K$35,9,FALSE))</f>
        <v/>
      </c>
      <c r="Z44" s="1107" t="str">
        <f>IF(Z43="","",VLOOKUP(Z43,'シフト記号表（勤務時間帯）'!$C$6:$K$35,9,FALSE))</f>
        <v/>
      </c>
      <c r="AA44" s="1120" t="str">
        <f>IF(AA43="","",VLOOKUP(AA43,'シフト記号表（勤務時間帯）'!$C$6:$K$35,9,FALSE))</f>
        <v/>
      </c>
      <c r="AB44" s="1120" t="str">
        <f>IF(AB43="","",VLOOKUP(AB43,'シフト記号表（勤務時間帯）'!$C$6:$K$35,9,FALSE))</f>
        <v/>
      </c>
      <c r="AC44" s="1120" t="str">
        <f>IF(AC43="","",VLOOKUP(AC43,'シフト記号表（勤務時間帯）'!$C$6:$K$35,9,FALSE))</f>
        <v/>
      </c>
      <c r="AD44" s="1120" t="str">
        <f>IF(AD43="","",VLOOKUP(AD43,'シフト記号表（勤務時間帯）'!$C$6:$K$35,9,FALSE))</f>
        <v/>
      </c>
      <c r="AE44" s="1120" t="str">
        <f>IF(AE43="","",VLOOKUP(AE43,'シフト記号表（勤務時間帯）'!$C$6:$K$35,9,FALSE))</f>
        <v/>
      </c>
      <c r="AF44" s="1133" t="str">
        <f>IF(AF43="","",VLOOKUP(AF43,'シフト記号表（勤務時間帯）'!$C$6:$K$35,9,FALSE))</f>
        <v/>
      </c>
      <c r="AG44" s="1107" t="str">
        <f>IF(AG43="","",VLOOKUP(AG43,'シフト記号表（勤務時間帯）'!$C$6:$K$35,9,FALSE))</f>
        <v/>
      </c>
      <c r="AH44" s="1120" t="str">
        <f>IF(AH43="","",VLOOKUP(AH43,'シフト記号表（勤務時間帯）'!$C$6:$K$35,9,FALSE))</f>
        <v/>
      </c>
      <c r="AI44" s="1120" t="str">
        <f>IF(AI43="","",VLOOKUP(AI43,'シフト記号表（勤務時間帯）'!$C$6:$K$35,9,FALSE))</f>
        <v/>
      </c>
      <c r="AJ44" s="1120" t="str">
        <f>IF(AJ43="","",VLOOKUP(AJ43,'シフト記号表（勤務時間帯）'!$C$6:$K$35,9,FALSE))</f>
        <v/>
      </c>
      <c r="AK44" s="1120" t="str">
        <f>IF(AK43="","",VLOOKUP(AK43,'シフト記号表（勤務時間帯）'!$C$6:$K$35,9,FALSE))</f>
        <v/>
      </c>
      <c r="AL44" s="1120" t="str">
        <f>IF(AL43="","",VLOOKUP(AL43,'シフト記号表（勤務時間帯）'!$C$6:$K$35,9,FALSE))</f>
        <v/>
      </c>
      <c r="AM44" s="1133" t="str">
        <f>IF(AM43="","",VLOOKUP(AM43,'シフト記号表（勤務時間帯）'!$C$6:$K$35,9,FALSE))</f>
        <v/>
      </c>
      <c r="AN44" s="1107" t="str">
        <f>IF(AN43="","",VLOOKUP(AN43,'シフト記号表（勤務時間帯）'!$C$6:$K$35,9,FALSE))</f>
        <v/>
      </c>
      <c r="AO44" s="1120" t="str">
        <f>IF(AO43="","",VLOOKUP(AO43,'シフト記号表（勤務時間帯）'!$C$6:$K$35,9,FALSE))</f>
        <v/>
      </c>
      <c r="AP44" s="1120" t="str">
        <f>IF(AP43="","",VLOOKUP(AP43,'シフト記号表（勤務時間帯）'!$C$6:$K$35,9,FALSE))</f>
        <v/>
      </c>
      <c r="AQ44" s="1120" t="str">
        <f>IF(AQ43="","",VLOOKUP(AQ43,'シフト記号表（勤務時間帯）'!$C$6:$K$35,9,FALSE))</f>
        <v/>
      </c>
      <c r="AR44" s="1120" t="str">
        <f>IF(AR43="","",VLOOKUP(AR43,'シフト記号表（勤務時間帯）'!$C$6:$K$35,9,FALSE))</f>
        <v/>
      </c>
      <c r="AS44" s="1120" t="str">
        <f>IF(AS43="","",VLOOKUP(AS43,'シフト記号表（勤務時間帯）'!$C$6:$K$35,9,FALSE))</f>
        <v/>
      </c>
      <c r="AT44" s="1133" t="str">
        <f>IF(AT43="","",VLOOKUP(AT43,'シフト記号表（勤務時間帯）'!$C$6:$K$35,9,FALSE))</f>
        <v/>
      </c>
      <c r="AU44" s="1107" t="str">
        <f>IF(AU43="","",VLOOKUP(AU43,'シフト記号表（勤務時間帯）'!$C$6:$K$35,9,FALSE))</f>
        <v/>
      </c>
      <c r="AV44" s="1120" t="str">
        <f>IF(AV43="","",VLOOKUP(AV43,'シフト記号表（勤務時間帯）'!$C$6:$K$35,9,FALSE))</f>
        <v/>
      </c>
      <c r="AW44" s="1120" t="str">
        <f>IF(AW43="","",VLOOKUP(AW43,'シフト記号表（勤務時間帯）'!$C$6:$K$35,9,FALSE))</f>
        <v/>
      </c>
      <c r="AX44" s="1175">
        <f>IF($BB$3="４週",SUM(S44:AT44),IF($BB$3="暦月",SUM(S44:AW44),""))</f>
        <v>0</v>
      </c>
      <c r="AY44" s="1185"/>
      <c r="AZ44" s="1197">
        <f>IF($BB$3="４週",AX44/4,IF($BB$3="暦月",'通所型サービス（1枚版）'!AX44/('通所型サービス（1枚版）'!$BB$8/7),""))</f>
        <v>0</v>
      </c>
      <c r="BA44" s="1206"/>
      <c r="BB44" s="1220"/>
      <c r="BC44" s="1236"/>
      <c r="BD44" s="1236"/>
      <c r="BE44" s="1236"/>
      <c r="BF44" s="1250"/>
    </row>
    <row r="45" spans="2:58" ht="20.25" customHeight="1">
      <c r="B45" s="964"/>
      <c r="C45" s="982"/>
      <c r="D45" s="1001"/>
      <c r="E45" s="1011"/>
      <c r="F45" s="1013">
        <f>C43</f>
        <v>0</v>
      </c>
      <c r="G45" s="1024"/>
      <c r="H45" s="1034"/>
      <c r="I45" s="1041"/>
      <c r="J45" s="1041"/>
      <c r="K45" s="1045"/>
      <c r="L45" s="1053"/>
      <c r="M45" s="1061"/>
      <c r="N45" s="1061"/>
      <c r="O45" s="1069"/>
      <c r="P45" s="1076" t="s">
        <v>490</v>
      </c>
      <c r="Q45" s="1085"/>
      <c r="R45" s="1093"/>
      <c r="S45" s="1108" t="str">
        <f>IF(S43="","",VLOOKUP(S43,'シフト記号表（勤務時間帯）'!$C$6:$U$35,19,FALSE))</f>
        <v/>
      </c>
      <c r="T45" s="1121" t="str">
        <f>IF(T43="","",VLOOKUP(T43,'シフト記号表（勤務時間帯）'!$C$6:$U$35,19,FALSE))</f>
        <v/>
      </c>
      <c r="U45" s="1121" t="str">
        <f>IF(U43="","",VLOOKUP(U43,'シフト記号表（勤務時間帯）'!$C$6:$U$35,19,FALSE))</f>
        <v/>
      </c>
      <c r="V45" s="1121" t="str">
        <f>IF(V43="","",VLOOKUP(V43,'シフト記号表（勤務時間帯）'!$C$6:$U$35,19,FALSE))</f>
        <v/>
      </c>
      <c r="W45" s="1121" t="str">
        <f>IF(W43="","",VLOOKUP(W43,'シフト記号表（勤務時間帯）'!$C$6:$U$35,19,FALSE))</f>
        <v/>
      </c>
      <c r="X45" s="1121" t="str">
        <f>IF(X43="","",VLOOKUP(X43,'シフト記号表（勤務時間帯）'!$C$6:$U$35,19,FALSE))</f>
        <v/>
      </c>
      <c r="Y45" s="1134" t="str">
        <f>IF(Y43="","",VLOOKUP(Y43,'シフト記号表（勤務時間帯）'!$C$6:$U$35,19,FALSE))</f>
        <v/>
      </c>
      <c r="Z45" s="1108" t="str">
        <f>IF(Z43="","",VLOOKUP(Z43,'シフト記号表（勤務時間帯）'!$C$6:$U$35,19,FALSE))</f>
        <v/>
      </c>
      <c r="AA45" s="1121" t="str">
        <f>IF(AA43="","",VLOOKUP(AA43,'シフト記号表（勤務時間帯）'!$C$6:$U$35,19,FALSE))</f>
        <v/>
      </c>
      <c r="AB45" s="1121" t="str">
        <f>IF(AB43="","",VLOOKUP(AB43,'シフト記号表（勤務時間帯）'!$C$6:$U$35,19,FALSE))</f>
        <v/>
      </c>
      <c r="AC45" s="1121" t="str">
        <f>IF(AC43="","",VLOOKUP(AC43,'シフト記号表（勤務時間帯）'!$C$6:$U$35,19,FALSE))</f>
        <v/>
      </c>
      <c r="AD45" s="1121" t="str">
        <f>IF(AD43="","",VLOOKUP(AD43,'シフト記号表（勤務時間帯）'!$C$6:$U$35,19,FALSE))</f>
        <v/>
      </c>
      <c r="AE45" s="1121" t="str">
        <f>IF(AE43="","",VLOOKUP(AE43,'シフト記号表（勤務時間帯）'!$C$6:$U$35,19,FALSE))</f>
        <v/>
      </c>
      <c r="AF45" s="1134" t="str">
        <f>IF(AF43="","",VLOOKUP(AF43,'シフト記号表（勤務時間帯）'!$C$6:$U$35,19,FALSE))</f>
        <v/>
      </c>
      <c r="AG45" s="1108" t="str">
        <f>IF(AG43="","",VLOOKUP(AG43,'シフト記号表（勤務時間帯）'!$C$6:$U$35,19,FALSE))</f>
        <v/>
      </c>
      <c r="AH45" s="1121" t="str">
        <f>IF(AH43="","",VLOOKUP(AH43,'シフト記号表（勤務時間帯）'!$C$6:$U$35,19,FALSE))</f>
        <v/>
      </c>
      <c r="AI45" s="1121" t="str">
        <f>IF(AI43="","",VLOOKUP(AI43,'シフト記号表（勤務時間帯）'!$C$6:$U$35,19,FALSE))</f>
        <v/>
      </c>
      <c r="AJ45" s="1121" t="str">
        <f>IF(AJ43="","",VLOOKUP(AJ43,'シフト記号表（勤務時間帯）'!$C$6:$U$35,19,FALSE))</f>
        <v/>
      </c>
      <c r="AK45" s="1121" t="str">
        <f>IF(AK43="","",VLOOKUP(AK43,'シフト記号表（勤務時間帯）'!$C$6:$U$35,19,FALSE))</f>
        <v/>
      </c>
      <c r="AL45" s="1121" t="str">
        <f>IF(AL43="","",VLOOKUP(AL43,'シフト記号表（勤務時間帯）'!$C$6:$U$35,19,FALSE))</f>
        <v/>
      </c>
      <c r="AM45" s="1134" t="str">
        <f>IF(AM43="","",VLOOKUP(AM43,'シフト記号表（勤務時間帯）'!$C$6:$U$35,19,FALSE))</f>
        <v/>
      </c>
      <c r="AN45" s="1108" t="str">
        <f>IF(AN43="","",VLOOKUP(AN43,'シフト記号表（勤務時間帯）'!$C$6:$U$35,19,FALSE))</f>
        <v/>
      </c>
      <c r="AO45" s="1121" t="str">
        <f>IF(AO43="","",VLOOKUP(AO43,'シフト記号表（勤務時間帯）'!$C$6:$U$35,19,FALSE))</f>
        <v/>
      </c>
      <c r="AP45" s="1121" t="str">
        <f>IF(AP43="","",VLOOKUP(AP43,'シフト記号表（勤務時間帯）'!$C$6:$U$35,19,FALSE))</f>
        <v/>
      </c>
      <c r="AQ45" s="1121" t="str">
        <f>IF(AQ43="","",VLOOKUP(AQ43,'シフト記号表（勤務時間帯）'!$C$6:$U$35,19,FALSE))</f>
        <v/>
      </c>
      <c r="AR45" s="1121" t="str">
        <f>IF(AR43="","",VLOOKUP(AR43,'シフト記号表（勤務時間帯）'!$C$6:$U$35,19,FALSE))</f>
        <v/>
      </c>
      <c r="AS45" s="1121" t="str">
        <f>IF(AS43="","",VLOOKUP(AS43,'シフト記号表（勤務時間帯）'!$C$6:$U$35,19,FALSE))</f>
        <v/>
      </c>
      <c r="AT45" s="1134" t="str">
        <f>IF(AT43="","",VLOOKUP(AT43,'シフト記号表（勤務時間帯）'!$C$6:$U$35,19,FALSE))</f>
        <v/>
      </c>
      <c r="AU45" s="1108" t="str">
        <f>IF(AU43="","",VLOOKUP(AU43,'シフト記号表（勤務時間帯）'!$C$6:$U$35,19,FALSE))</f>
        <v/>
      </c>
      <c r="AV45" s="1121" t="str">
        <f>IF(AV43="","",VLOOKUP(AV43,'シフト記号表（勤務時間帯）'!$C$6:$U$35,19,FALSE))</f>
        <v/>
      </c>
      <c r="AW45" s="1121" t="str">
        <f>IF(AW43="","",VLOOKUP(AW43,'シフト記号表（勤務時間帯）'!$C$6:$U$35,19,FALSE))</f>
        <v/>
      </c>
      <c r="AX45" s="1176">
        <f>IF($BB$3="４週",SUM(S45:AT45),IF($BB$3="暦月",SUM(S45:AW45),""))</f>
        <v>0</v>
      </c>
      <c r="AY45" s="1186"/>
      <c r="AZ45" s="1198">
        <f>IF($BB$3="４週",AX45/4,IF($BB$3="暦月",'通所型サービス（1枚版）'!AX45/('通所型サービス（1枚版）'!$BB$8/7),""))</f>
        <v>0</v>
      </c>
      <c r="BA45" s="1207"/>
      <c r="BB45" s="1221"/>
      <c r="BC45" s="1237"/>
      <c r="BD45" s="1237"/>
      <c r="BE45" s="1237"/>
      <c r="BF45" s="1251"/>
    </row>
    <row r="46" spans="2:58" ht="20.25" customHeight="1">
      <c r="B46" s="964">
        <f>B43+1</f>
        <v>9</v>
      </c>
      <c r="C46" s="980"/>
      <c r="D46" s="999"/>
      <c r="E46" s="1009"/>
      <c r="F46" s="1015"/>
      <c r="G46" s="1015"/>
      <c r="H46" s="747"/>
      <c r="I46" s="1041"/>
      <c r="J46" s="1041"/>
      <c r="K46" s="1045"/>
      <c r="L46" s="1052"/>
      <c r="M46" s="1060"/>
      <c r="N46" s="1060"/>
      <c r="O46" s="1068"/>
      <c r="P46" s="1077" t="s">
        <v>271</v>
      </c>
      <c r="Q46" s="1086"/>
      <c r="R46" s="1094"/>
      <c r="S46" s="1106"/>
      <c r="T46" s="1119"/>
      <c r="U46" s="1119"/>
      <c r="V46" s="1119"/>
      <c r="W46" s="1119"/>
      <c r="X46" s="1119"/>
      <c r="Y46" s="1132"/>
      <c r="Z46" s="1106"/>
      <c r="AA46" s="1119"/>
      <c r="AB46" s="1119"/>
      <c r="AC46" s="1119"/>
      <c r="AD46" s="1119"/>
      <c r="AE46" s="1119"/>
      <c r="AF46" s="1132"/>
      <c r="AG46" s="1106"/>
      <c r="AH46" s="1119"/>
      <c r="AI46" s="1119"/>
      <c r="AJ46" s="1119"/>
      <c r="AK46" s="1119"/>
      <c r="AL46" s="1119"/>
      <c r="AM46" s="1132"/>
      <c r="AN46" s="1106"/>
      <c r="AO46" s="1119"/>
      <c r="AP46" s="1119"/>
      <c r="AQ46" s="1119"/>
      <c r="AR46" s="1119"/>
      <c r="AS46" s="1119"/>
      <c r="AT46" s="1132"/>
      <c r="AU46" s="1106"/>
      <c r="AV46" s="1119"/>
      <c r="AW46" s="1119"/>
      <c r="AX46" s="1177"/>
      <c r="AY46" s="1187"/>
      <c r="AZ46" s="1199"/>
      <c r="BA46" s="1208"/>
      <c r="BB46" s="1222"/>
      <c r="BC46" s="1238"/>
      <c r="BD46" s="1238"/>
      <c r="BE46" s="1238"/>
      <c r="BF46" s="1252"/>
    </row>
    <row r="47" spans="2:58" ht="20.25" customHeight="1">
      <c r="B47" s="964"/>
      <c r="C47" s="981"/>
      <c r="D47" s="1000"/>
      <c r="E47" s="1010"/>
      <c r="F47" s="1013"/>
      <c r="G47" s="1023"/>
      <c r="H47" s="1034"/>
      <c r="I47" s="1041"/>
      <c r="J47" s="1041"/>
      <c r="K47" s="1045"/>
      <c r="L47" s="1051"/>
      <c r="M47" s="1059"/>
      <c r="N47" s="1059"/>
      <c r="O47" s="1067"/>
      <c r="P47" s="1075" t="s">
        <v>325</v>
      </c>
      <c r="Q47" s="1084"/>
      <c r="R47" s="1092"/>
      <c r="S47" s="1107" t="str">
        <f>IF(S46="","",VLOOKUP(S46,'シフト記号表（勤務時間帯）'!$C$6:$K$35,9,FALSE))</f>
        <v/>
      </c>
      <c r="T47" s="1120" t="str">
        <f>IF(T46="","",VLOOKUP(T46,'シフト記号表（勤務時間帯）'!$C$6:$K$35,9,FALSE))</f>
        <v/>
      </c>
      <c r="U47" s="1120" t="str">
        <f>IF(U46="","",VLOOKUP(U46,'シフト記号表（勤務時間帯）'!$C$6:$K$35,9,FALSE))</f>
        <v/>
      </c>
      <c r="V47" s="1120" t="str">
        <f>IF(V46="","",VLOOKUP(V46,'シフト記号表（勤務時間帯）'!$C$6:$K$35,9,FALSE))</f>
        <v/>
      </c>
      <c r="W47" s="1120" t="str">
        <f>IF(W46="","",VLOOKUP(W46,'シフト記号表（勤務時間帯）'!$C$6:$K$35,9,FALSE))</f>
        <v/>
      </c>
      <c r="X47" s="1120" t="str">
        <f>IF(X46="","",VLOOKUP(X46,'シフト記号表（勤務時間帯）'!$C$6:$K$35,9,FALSE))</f>
        <v/>
      </c>
      <c r="Y47" s="1133" t="str">
        <f>IF(Y46="","",VLOOKUP(Y46,'シフト記号表（勤務時間帯）'!$C$6:$K$35,9,FALSE))</f>
        <v/>
      </c>
      <c r="Z47" s="1107" t="str">
        <f>IF(Z46="","",VLOOKUP(Z46,'シフト記号表（勤務時間帯）'!$C$6:$K$35,9,FALSE))</f>
        <v/>
      </c>
      <c r="AA47" s="1120" t="str">
        <f>IF(AA46="","",VLOOKUP(AA46,'シフト記号表（勤務時間帯）'!$C$6:$K$35,9,FALSE))</f>
        <v/>
      </c>
      <c r="AB47" s="1120" t="str">
        <f>IF(AB46="","",VLOOKUP(AB46,'シフト記号表（勤務時間帯）'!$C$6:$K$35,9,FALSE))</f>
        <v/>
      </c>
      <c r="AC47" s="1120" t="str">
        <f>IF(AC46="","",VLOOKUP(AC46,'シフト記号表（勤務時間帯）'!$C$6:$K$35,9,FALSE))</f>
        <v/>
      </c>
      <c r="AD47" s="1120" t="str">
        <f>IF(AD46="","",VLOOKUP(AD46,'シフト記号表（勤務時間帯）'!$C$6:$K$35,9,FALSE))</f>
        <v/>
      </c>
      <c r="AE47" s="1120" t="str">
        <f>IF(AE46="","",VLOOKUP(AE46,'シフト記号表（勤務時間帯）'!$C$6:$K$35,9,FALSE))</f>
        <v/>
      </c>
      <c r="AF47" s="1133" t="str">
        <f>IF(AF46="","",VLOOKUP(AF46,'シフト記号表（勤務時間帯）'!$C$6:$K$35,9,FALSE))</f>
        <v/>
      </c>
      <c r="AG47" s="1107" t="str">
        <f>IF(AG46="","",VLOOKUP(AG46,'シフト記号表（勤務時間帯）'!$C$6:$K$35,9,FALSE))</f>
        <v/>
      </c>
      <c r="AH47" s="1120" t="str">
        <f>IF(AH46="","",VLOOKUP(AH46,'シフト記号表（勤務時間帯）'!$C$6:$K$35,9,FALSE))</f>
        <v/>
      </c>
      <c r="AI47" s="1120" t="str">
        <f>IF(AI46="","",VLOOKUP(AI46,'シフト記号表（勤務時間帯）'!$C$6:$K$35,9,FALSE))</f>
        <v/>
      </c>
      <c r="AJ47" s="1120" t="str">
        <f>IF(AJ46="","",VLOOKUP(AJ46,'シフト記号表（勤務時間帯）'!$C$6:$K$35,9,FALSE))</f>
        <v/>
      </c>
      <c r="AK47" s="1120" t="str">
        <f>IF(AK46="","",VLOOKUP(AK46,'シフト記号表（勤務時間帯）'!$C$6:$K$35,9,FALSE))</f>
        <v/>
      </c>
      <c r="AL47" s="1120" t="str">
        <f>IF(AL46="","",VLOOKUP(AL46,'シフト記号表（勤務時間帯）'!$C$6:$K$35,9,FALSE))</f>
        <v/>
      </c>
      <c r="AM47" s="1133" t="str">
        <f>IF(AM46="","",VLOOKUP(AM46,'シフト記号表（勤務時間帯）'!$C$6:$K$35,9,FALSE))</f>
        <v/>
      </c>
      <c r="AN47" s="1107" t="str">
        <f>IF(AN46="","",VLOOKUP(AN46,'シフト記号表（勤務時間帯）'!$C$6:$K$35,9,FALSE))</f>
        <v/>
      </c>
      <c r="AO47" s="1120" t="str">
        <f>IF(AO46="","",VLOOKUP(AO46,'シフト記号表（勤務時間帯）'!$C$6:$K$35,9,FALSE))</f>
        <v/>
      </c>
      <c r="AP47" s="1120" t="str">
        <f>IF(AP46="","",VLOOKUP(AP46,'シフト記号表（勤務時間帯）'!$C$6:$K$35,9,FALSE))</f>
        <v/>
      </c>
      <c r="AQ47" s="1120" t="str">
        <f>IF(AQ46="","",VLOOKUP(AQ46,'シフト記号表（勤務時間帯）'!$C$6:$K$35,9,FALSE))</f>
        <v/>
      </c>
      <c r="AR47" s="1120" t="str">
        <f>IF(AR46="","",VLOOKUP(AR46,'シフト記号表（勤務時間帯）'!$C$6:$K$35,9,FALSE))</f>
        <v/>
      </c>
      <c r="AS47" s="1120" t="str">
        <f>IF(AS46="","",VLOOKUP(AS46,'シフト記号表（勤務時間帯）'!$C$6:$K$35,9,FALSE))</f>
        <v/>
      </c>
      <c r="AT47" s="1133" t="str">
        <f>IF(AT46="","",VLOOKUP(AT46,'シフト記号表（勤務時間帯）'!$C$6:$K$35,9,FALSE))</f>
        <v/>
      </c>
      <c r="AU47" s="1107" t="str">
        <f>IF(AU46="","",VLOOKUP(AU46,'シフト記号表（勤務時間帯）'!$C$6:$K$35,9,FALSE))</f>
        <v/>
      </c>
      <c r="AV47" s="1120" t="str">
        <f>IF(AV46="","",VLOOKUP(AV46,'シフト記号表（勤務時間帯）'!$C$6:$K$35,9,FALSE))</f>
        <v/>
      </c>
      <c r="AW47" s="1120" t="str">
        <f>IF(AW46="","",VLOOKUP(AW46,'シフト記号表（勤務時間帯）'!$C$6:$K$35,9,FALSE))</f>
        <v/>
      </c>
      <c r="AX47" s="1175">
        <f>IF($BB$3="４週",SUM(S47:AT47),IF($BB$3="暦月",SUM(S47:AW47),""))</f>
        <v>0</v>
      </c>
      <c r="AY47" s="1185"/>
      <c r="AZ47" s="1197">
        <f>IF($BB$3="４週",AX47/4,IF($BB$3="暦月",'通所型サービス（1枚版）'!AX47/('通所型サービス（1枚版）'!$BB$8/7),""))</f>
        <v>0</v>
      </c>
      <c r="BA47" s="1206"/>
      <c r="BB47" s="1220"/>
      <c r="BC47" s="1236"/>
      <c r="BD47" s="1236"/>
      <c r="BE47" s="1236"/>
      <c r="BF47" s="1250"/>
    </row>
    <row r="48" spans="2:58" ht="20.25" customHeight="1">
      <c r="B48" s="964"/>
      <c r="C48" s="982"/>
      <c r="D48" s="1001"/>
      <c r="E48" s="1011"/>
      <c r="F48" s="1013">
        <f>C46</f>
        <v>0</v>
      </c>
      <c r="G48" s="1024"/>
      <c r="H48" s="1034"/>
      <c r="I48" s="1041"/>
      <c r="J48" s="1041"/>
      <c r="K48" s="1045"/>
      <c r="L48" s="1053"/>
      <c r="M48" s="1061"/>
      <c r="N48" s="1061"/>
      <c r="O48" s="1069"/>
      <c r="P48" s="1076" t="s">
        <v>490</v>
      </c>
      <c r="Q48" s="1085"/>
      <c r="R48" s="1093"/>
      <c r="S48" s="1108" t="str">
        <f>IF(S46="","",VLOOKUP(S46,'シフト記号表（勤務時間帯）'!$C$6:$U$35,19,FALSE))</f>
        <v/>
      </c>
      <c r="T48" s="1121" t="str">
        <f>IF(T46="","",VLOOKUP(T46,'シフト記号表（勤務時間帯）'!$C$6:$U$35,19,FALSE))</f>
        <v/>
      </c>
      <c r="U48" s="1121" t="str">
        <f>IF(U46="","",VLOOKUP(U46,'シフト記号表（勤務時間帯）'!$C$6:$U$35,19,FALSE))</f>
        <v/>
      </c>
      <c r="V48" s="1121" t="str">
        <f>IF(V46="","",VLOOKUP(V46,'シフト記号表（勤務時間帯）'!$C$6:$U$35,19,FALSE))</f>
        <v/>
      </c>
      <c r="W48" s="1121" t="str">
        <f>IF(W46="","",VLOOKUP(W46,'シフト記号表（勤務時間帯）'!$C$6:$U$35,19,FALSE))</f>
        <v/>
      </c>
      <c r="X48" s="1121" t="str">
        <f>IF(X46="","",VLOOKUP(X46,'シフト記号表（勤務時間帯）'!$C$6:$U$35,19,FALSE))</f>
        <v/>
      </c>
      <c r="Y48" s="1134" t="str">
        <f>IF(Y46="","",VLOOKUP(Y46,'シフト記号表（勤務時間帯）'!$C$6:$U$35,19,FALSE))</f>
        <v/>
      </c>
      <c r="Z48" s="1108" t="str">
        <f>IF(Z46="","",VLOOKUP(Z46,'シフト記号表（勤務時間帯）'!$C$6:$U$35,19,FALSE))</f>
        <v/>
      </c>
      <c r="AA48" s="1121" t="str">
        <f>IF(AA46="","",VLOOKUP(AA46,'シフト記号表（勤務時間帯）'!$C$6:$U$35,19,FALSE))</f>
        <v/>
      </c>
      <c r="AB48" s="1121" t="str">
        <f>IF(AB46="","",VLOOKUP(AB46,'シフト記号表（勤務時間帯）'!$C$6:$U$35,19,FALSE))</f>
        <v/>
      </c>
      <c r="AC48" s="1121" t="str">
        <f>IF(AC46="","",VLOOKUP(AC46,'シフト記号表（勤務時間帯）'!$C$6:$U$35,19,FALSE))</f>
        <v/>
      </c>
      <c r="AD48" s="1121" t="str">
        <f>IF(AD46="","",VLOOKUP(AD46,'シフト記号表（勤務時間帯）'!$C$6:$U$35,19,FALSE))</f>
        <v/>
      </c>
      <c r="AE48" s="1121" t="str">
        <f>IF(AE46="","",VLOOKUP(AE46,'シフト記号表（勤務時間帯）'!$C$6:$U$35,19,FALSE))</f>
        <v/>
      </c>
      <c r="AF48" s="1134" t="str">
        <f>IF(AF46="","",VLOOKUP(AF46,'シフト記号表（勤務時間帯）'!$C$6:$U$35,19,FALSE))</f>
        <v/>
      </c>
      <c r="AG48" s="1108" t="str">
        <f>IF(AG46="","",VLOOKUP(AG46,'シフト記号表（勤務時間帯）'!$C$6:$U$35,19,FALSE))</f>
        <v/>
      </c>
      <c r="AH48" s="1121" t="str">
        <f>IF(AH46="","",VLOOKUP(AH46,'シフト記号表（勤務時間帯）'!$C$6:$U$35,19,FALSE))</f>
        <v/>
      </c>
      <c r="AI48" s="1121" t="str">
        <f>IF(AI46="","",VLOOKUP(AI46,'シフト記号表（勤務時間帯）'!$C$6:$U$35,19,FALSE))</f>
        <v/>
      </c>
      <c r="AJ48" s="1121" t="str">
        <f>IF(AJ46="","",VLOOKUP(AJ46,'シフト記号表（勤務時間帯）'!$C$6:$U$35,19,FALSE))</f>
        <v/>
      </c>
      <c r="AK48" s="1121" t="str">
        <f>IF(AK46="","",VLOOKUP(AK46,'シフト記号表（勤務時間帯）'!$C$6:$U$35,19,FALSE))</f>
        <v/>
      </c>
      <c r="AL48" s="1121" t="str">
        <f>IF(AL46="","",VLOOKUP(AL46,'シフト記号表（勤務時間帯）'!$C$6:$U$35,19,FALSE))</f>
        <v/>
      </c>
      <c r="AM48" s="1134" t="str">
        <f>IF(AM46="","",VLOOKUP(AM46,'シフト記号表（勤務時間帯）'!$C$6:$U$35,19,FALSE))</f>
        <v/>
      </c>
      <c r="AN48" s="1108" t="str">
        <f>IF(AN46="","",VLOOKUP(AN46,'シフト記号表（勤務時間帯）'!$C$6:$U$35,19,FALSE))</f>
        <v/>
      </c>
      <c r="AO48" s="1121" t="str">
        <f>IF(AO46="","",VLOOKUP(AO46,'シフト記号表（勤務時間帯）'!$C$6:$U$35,19,FALSE))</f>
        <v/>
      </c>
      <c r="AP48" s="1121" t="str">
        <f>IF(AP46="","",VLOOKUP(AP46,'シフト記号表（勤務時間帯）'!$C$6:$U$35,19,FALSE))</f>
        <v/>
      </c>
      <c r="AQ48" s="1121" t="str">
        <f>IF(AQ46="","",VLOOKUP(AQ46,'シフト記号表（勤務時間帯）'!$C$6:$U$35,19,FALSE))</f>
        <v/>
      </c>
      <c r="AR48" s="1121" t="str">
        <f>IF(AR46="","",VLOOKUP(AR46,'シフト記号表（勤務時間帯）'!$C$6:$U$35,19,FALSE))</f>
        <v/>
      </c>
      <c r="AS48" s="1121" t="str">
        <f>IF(AS46="","",VLOOKUP(AS46,'シフト記号表（勤務時間帯）'!$C$6:$U$35,19,FALSE))</f>
        <v/>
      </c>
      <c r="AT48" s="1134" t="str">
        <f>IF(AT46="","",VLOOKUP(AT46,'シフト記号表（勤務時間帯）'!$C$6:$U$35,19,FALSE))</f>
        <v/>
      </c>
      <c r="AU48" s="1108" t="str">
        <f>IF(AU46="","",VLOOKUP(AU46,'シフト記号表（勤務時間帯）'!$C$6:$U$35,19,FALSE))</f>
        <v/>
      </c>
      <c r="AV48" s="1121" t="str">
        <f>IF(AV46="","",VLOOKUP(AV46,'シフト記号表（勤務時間帯）'!$C$6:$U$35,19,FALSE))</f>
        <v/>
      </c>
      <c r="AW48" s="1121" t="str">
        <f>IF(AW46="","",VLOOKUP(AW46,'シフト記号表（勤務時間帯）'!$C$6:$U$35,19,FALSE))</f>
        <v/>
      </c>
      <c r="AX48" s="1176">
        <f>IF($BB$3="４週",SUM(S48:AT48),IF($BB$3="暦月",SUM(S48:AW48),""))</f>
        <v>0</v>
      </c>
      <c r="AY48" s="1186"/>
      <c r="AZ48" s="1198">
        <f>IF($BB$3="４週",AX48/4,IF($BB$3="暦月",'通所型サービス（1枚版）'!AX48/('通所型サービス（1枚版）'!$BB$8/7),""))</f>
        <v>0</v>
      </c>
      <c r="BA48" s="1207"/>
      <c r="BB48" s="1221"/>
      <c r="BC48" s="1237"/>
      <c r="BD48" s="1237"/>
      <c r="BE48" s="1237"/>
      <c r="BF48" s="1251"/>
    </row>
    <row r="49" spans="2:58" ht="20.25" customHeight="1">
      <c r="B49" s="964">
        <f>B46+1</f>
        <v>10</v>
      </c>
      <c r="C49" s="980"/>
      <c r="D49" s="999"/>
      <c r="E49" s="1009"/>
      <c r="F49" s="1015"/>
      <c r="G49" s="1015"/>
      <c r="H49" s="747"/>
      <c r="I49" s="1041"/>
      <c r="J49" s="1041"/>
      <c r="K49" s="1045"/>
      <c r="L49" s="1052"/>
      <c r="M49" s="1060"/>
      <c r="N49" s="1060"/>
      <c r="O49" s="1068"/>
      <c r="P49" s="1077" t="s">
        <v>271</v>
      </c>
      <c r="Q49" s="1086"/>
      <c r="R49" s="1094"/>
      <c r="S49" s="1106"/>
      <c r="T49" s="1119"/>
      <c r="U49" s="1119"/>
      <c r="V49" s="1119"/>
      <c r="W49" s="1119"/>
      <c r="X49" s="1119"/>
      <c r="Y49" s="1132"/>
      <c r="Z49" s="1106"/>
      <c r="AA49" s="1119"/>
      <c r="AB49" s="1119"/>
      <c r="AC49" s="1119"/>
      <c r="AD49" s="1119"/>
      <c r="AE49" s="1119"/>
      <c r="AF49" s="1132"/>
      <c r="AG49" s="1106"/>
      <c r="AH49" s="1119"/>
      <c r="AI49" s="1119"/>
      <c r="AJ49" s="1119"/>
      <c r="AK49" s="1119"/>
      <c r="AL49" s="1119"/>
      <c r="AM49" s="1132"/>
      <c r="AN49" s="1106"/>
      <c r="AO49" s="1119"/>
      <c r="AP49" s="1119"/>
      <c r="AQ49" s="1119"/>
      <c r="AR49" s="1119"/>
      <c r="AS49" s="1119"/>
      <c r="AT49" s="1132"/>
      <c r="AU49" s="1106"/>
      <c r="AV49" s="1119"/>
      <c r="AW49" s="1119"/>
      <c r="AX49" s="1177"/>
      <c r="AY49" s="1187"/>
      <c r="AZ49" s="1199"/>
      <c r="BA49" s="1208"/>
      <c r="BB49" s="1222"/>
      <c r="BC49" s="1238"/>
      <c r="BD49" s="1238"/>
      <c r="BE49" s="1238"/>
      <c r="BF49" s="1252"/>
    </row>
    <row r="50" spans="2:58" ht="20.25" customHeight="1">
      <c r="B50" s="964"/>
      <c r="C50" s="981"/>
      <c r="D50" s="1000"/>
      <c r="E50" s="1010"/>
      <c r="F50" s="1013"/>
      <c r="G50" s="1023"/>
      <c r="H50" s="1034"/>
      <c r="I50" s="1041"/>
      <c r="J50" s="1041"/>
      <c r="K50" s="1045"/>
      <c r="L50" s="1051"/>
      <c r="M50" s="1059"/>
      <c r="N50" s="1059"/>
      <c r="O50" s="1067"/>
      <c r="P50" s="1075" t="s">
        <v>325</v>
      </c>
      <c r="Q50" s="1084"/>
      <c r="R50" s="1092"/>
      <c r="S50" s="1107" t="str">
        <f>IF(S49="","",VLOOKUP(S49,'シフト記号表（勤務時間帯）'!$C$6:$K$35,9,FALSE))</f>
        <v/>
      </c>
      <c r="T50" s="1120" t="str">
        <f>IF(T49="","",VLOOKUP(T49,'シフト記号表（勤務時間帯）'!$C$6:$K$35,9,FALSE))</f>
        <v/>
      </c>
      <c r="U50" s="1120" t="str">
        <f>IF(U49="","",VLOOKUP(U49,'シフト記号表（勤務時間帯）'!$C$6:$K$35,9,FALSE))</f>
        <v/>
      </c>
      <c r="V50" s="1120" t="str">
        <f>IF(V49="","",VLOOKUP(V49,'シフト記号表（勤務時間帯）'!$C$6:$K$35,9,FALSE))</f>
        <v/>
      </c>
      <c r="W50" s="1120" t="str">
        <f>IF(W49="","",VLOOKUP(W49,'シフト記号表（勤務時間帯）'!$C$6:$K$35,9,FALSE))</f>
        <v/>
      </c>
      <c r="X50" s="1120" t="str">
        <f>IF(X49="","",VLOOKUP(X49,'シフト記号表（勤務時間帯）'!$C$6:$K$35,9,FALSE))</f>
        <v/>
      </c>
      <c r="Y50" s="1133" t="str">
        <f>IF(Y49="","",VLOOKUP(Y49,'シフト記号表（勤務時間帯）'!$C$6:$K$35,9,FALSE))</f>
        <v/>
      </c>
      <c r="Z50" s="1107" t="str">
        <f>IF(Z49="","",VLOOKUP(Z49,'シフト記号表（勤務時間帯）'!$C$6:$K$35,9,FALSE))</f>
        <v/>
      </c>
      <c r="AA50" s="1120" t="str">
        <f>IF(AA49="","",VLOOKUP(AA49,'シフト記号表（勤務時間帯）'!$C$6:$K$35,9,FALSE))</f>
        <v/>
      </c>
      <c r="AB50" s="1120" t="str">
        <f>IF(AB49="","",VLOOKUP(AB49,'シフト記号表（勤務時間帯）'!$C$6:$K$35,9,FALSE))</f>
        <v/>
      </c>
      <c r="AC50" s="1120" t="str">
        <f>IF(AC49="","",VLOOKUP(AC49,'シフト記号表（勤務時間帯）'!$C$6:$K$35,9,FALSE))</f>
        <v/>
      </c>
      <c r="AD50" s="1120" t="str">
        <f>IF(AD49="","",VLOOKUP(AD49,'シフト記号表（勤務時間帯）'!$C$6:$K$35,9,FALSE))</f>
        <v/>
      </c>
      <c r="AE50" s="1120" t="str">
        <f>IF(AE49="","",VLOOKUP(AE49,'シフト記号表（勤務時間帯）'!$C$6:$K$35,9,FALSE))</f>
        <v/>
      </c>
      <c r="AF50" s="1133" t="str">
        <f>IF(AF49="","",VLOOKUP(AF49,'シフト記号表（勤務時間帯）'!$C$6:$K$35,9,FALSE))</f>
        <v/>
      </c>
      <c r="AG50" s="1107" t="str">
        <f>IF(AG49="","",VLOOKUP(AG49,'シフト記号表（勤務時間帯）'!$C$6:$K$35,9,FALSE))</f>
        <v/>
      </c>
      <c r="AH50" s="1120" t="str">
        <f>IF(AH49="","",VLOOKUP(AH49,'シフト記号表（勤務時間帯）'!$C$6:$K$35,9,FALSE))</f>
        <v/>
      </c>
      <c r="AI50" s="1120" t="str">
        <f>IF(AI49="","",VLOOKUP(AI49,'シフト記号表（勤務時間帯）'!$C$6:$K$35,9,FALSE))</f>
        <v/>
      </c>
      <c r="AJ50" s="1120" t="str">
        <f>IF(AJ49="","",VLOOKUP(AJ49,'シフト記号表（勤務時間帯）'!$C$6:$K$35,9,FALSE))</f>
        <v/>
      </c>
      <c r="AK50" s="1120" t="str">
        <f>IF(AK49="","",VLOOKUP(AK49,'シフト記号表（勤務時間帯）'!$C$6:$K$35,9,FALSE))</f>
        <v/>
      </c>
      <c r="AL50" s="1120" t="str">
        <f>IF(AL49="","",VLOOKUP(AL49,'シフト記号表（勤務時間帯）'!$C$6:$K$35,9,FALSE))</f>
        <v/>
      </c>
      <c r="AM50" s="1133" t="str">
        <f>IF(AM49="","",VLOOKUP(AM49,'シフト記号表（勤務時間帯）'!$C$6:$K$35,9,FALSE))</f>
        <v/>
      </c>
      <c r="AN50" s="1107" t="str">
        <f>IF(AN49="","",VLOOKUP(AN49,'シフト記号表（勤務時間帯）'!$C$6:$K$35,9,FALSE))</f>
        <v/>
      </c>
      <c r="AO50" s="1120" t="str">
        <f>IF(AO49="","",VLOOKUP(AO49,'シフト記号表（勤務時間帯）'!$C$6:$K$35,9,FALSE))</f>
        <v/>
      </c>
      <c r="AP50" s="1120" t="str">
        <f>IF(AP49="","",VLOOKUP(AP49,'シフト記号表（勤務時間帯）'!$C$6:$K$35,9,FALSE))</f>
        <v/>
      </c>
      <c r="AQ50" s="1120" t="str">
        <f>IF(AQ49="","",VLOOKUP(AQ49,'シフト記号表（勤務時間帯）'!$C$6:$K$35,9,FALSE))</f>
        <v/>
      </c>
      <c r="AR50" s="1120" t="str">
        <f>IF(AR49="","",VLOOKUP(AR49,'シフト記号表（勤務時間帯）'!$C$6:$K$35,9,FALSE))</f>
        <v/>
      </c>
      <c r="AS50" s="1120" t="str">
        <f>IF(AS49="","",VLOOKUP(AS49,'シフト記号表（勤務時間帯）'!$C$6:$K$35,9,FALSE))</f>
        <v/>
      </c>
      <c r="AT50" s="1133" t="str">
        <f>IF(AT49="","",VLOOKUP(AT49,'シフト記号表（勤務時間帯）'!$C$6:$K$35,9,FALSE))</f>
        <v/>
      </c>
      <c r="AU50" s="1107" t="str">
        <f>IF(AU49="","",VLOOKUP(AU49,'シフト記号表（勤務時間帯）'!$C$6:$K$35,9,FALSE))</f>
        <v/>
      </c>
      <c r="AV50" s="1120" t="str">
        <f>IF(AV49="","",VLOOKUP(AV49,'シフト記号表（勤務時間帯）'!$C$6:$K$35,9,FALSE))</f>
        <v/>
      </c>
      <c r="AW50" s="1120" t="str">
        <f>IF(AW49="","",VLOOKUP(AW49,'シフト記号表（勤務時間帯）'!$C$6:$K$35,9,FALSE))</f>
        <v/>
      </c>
      <c r="AX50" s="1175">
        <f>IF($BB$3="４週",SUM(S50:AT50),IF($BB$3="暦月",SUM(S50:AW50),""))</f>
        <v>0</v>
      </c>
      <c r="AY50" s="1185"/>
      <c r="AZ50" s="1197">
        <f>IF($BB$3="４週",AX50/4,IF($BB$3="暦月",'通所型サービス（1枚版）'!AX50/('通所型サービス（1枚版）'!$BB$8/7),""))</f>
        <v>0</v>
      </c>
      <c r="BA50" s="1206"/>
      <c r="BB50" s="1220"/>
      <c r="BC50" s="1236"/>
      <c r="BD50" s="1236"/>
      <c r="BE50" s="1236"/>
      <c r="BF50" s="1250"/>
    </row>
    <row r="51" spans="2:58" ht="20.25" customHeight="1">
      <c r="B51" s="964"/>
      <c r="C51" s="982"/>
      <c r="D51" s="1001"/>
      <c r="E51" s="1011"/>
      <c r="F51" s="1013">
        <f>C49</f>
        <v>0</v>
      </c>
      <c r="G51" s="1024"/>
      <c r="H51" s="1034"/>
      <c r="I51" s="1041"/>
      <c r="J51" s="1041"/>
      <c r="K51" s="1045"/>
      <c r="L51" s="1053"/>
      <c r="M51" s="1061"/>
      <c r="N51" s="1061"/>
      <c r="O51" s="1069"/>
      <c r="P51" s="1076" t="s">
        <v>490</v>
      </c>
      <c r="Q51" s="1085"/>
      <c r="R51" s="1093"/>
      <c r="S51" s="1108" t="str">
        <f>IF(S49="","",VLOOKUP(S49,'シフト記号表（勤務時間帯）'!$C$6:$U$35,19,FALSE))</f>
        <v/>
      </c>
      <c r="T51" s="1121" t="str">
        <f>IF(T49="","",VLOOKUP(T49,'シフト記号表（勤務時間帯）'!$C$6:$U$35,19,FALSE))</f>
        <v/>
      </c>
      <c r="U51" s="1121" t="str">
        <f>IF(U49="","",VLOOKUP(U49,'シフト記号表（勤務時間帯）'!$C$6:$U$35,19,FALSE))</f>
        <v/>
      </c>
      <c r="V51" s="1121" t="str">
        <f>IF(V49="","",VLOOKUP(V49,'シフト記号表（勤務時間帯）'!$C$6:$U$35,19,FALSE))</f>
        <v/>
      </c>
      <c r="W51" s="1121" t="str">
        <f>IF(W49="","",VLOOKUP(W49,'シフト記号表（勤務時間帯）'!$C$6:$U$35,19,FALSE))</f>
        <v/>
      </c>
      <c r="X51" s="1121" t="str">
        <f>IF(X49="","",VLOOKUP(X49,'シフト記号表（勤務時間帯）'!$C$6:$U$35,19,FALSE))</f>
        <v/>
      </c>
      <c r="Y51" s="1134" t="str">
        <f>IF(Y49="","",VLOOKUP(Y49,'シフト記号表（勤務時間帯）'!$C$6:$U$35,19,FALSE))</f>
        <v/>
      </c>
      <c r="Z51" s="1108" t="str">
        <f>IF(Z49="","",VLOOKUP(Z49,'シフト記号表（勤務時間帯）'!$C$6:$U$35,19,FALSE))</f>
        <v/>
      </c>
      <c r="AA51" s="1121" t="str">
        <f>IF(AA49="","",VLOOKUP(AA49,'シフト記号表（勤務時間帯）'!$C$6:$U$35,19,FALSE))</f>
        <v/>
      </c>
      <c r="AB51" s="1121" t="str">
        <f>IF(AB49="","",VLOOKUP(AB49,'シフト記号表（勤務時間帯）'!$C$6:$U$35,19,FALSE))</f>
        <v/>
      </c>
      <c r="AC51" s="1121" t="str">
        <f>IF(AC49="","",VLOOKUP(AC49,'シフト記号表（勤務時間帯）'!$C$6:$U$35,19,FALSE))</f>
        <v/>
      </c>
      <c r="AD51" s="1121" t="str">
        <f>IF(AD49="","",VLOOKUP(AD49,'シフト記号表（勤務時間帯）'!$C$6:$U$35,19,FALSE))</f>
        <v/>
      </c>
      <c r="AE51" s="1121" t="str">
        <f>IF(AE49="","",VLOOKUP(AE49,'シフト記号表（勤務時間帯）'!$C$6:$U$35,19,FALSE))</f>
        <v/>
      </c>
      <c r="AF51" s="1134" t="str">
        <f>IF(AF49="","",VLOOKUP(AF49,'シフト記号表（勤務時間帯）'!$C$6:$U$35,19,FALSE))</f>
        <v/>
      </c>
      <c r="AG51" s="1108" t="str">
        <f>IF(AG49="","",VLOOKUP(AG49,'シフト記号表（勤務時間帯）'!$C$6:$U$35,19,FALSE))</f>
        <v/>
      </c>
      <c r="AH51" s="1121" t="str">
        <f>IF(AH49="","",VLOOKUP(AH49,'シフト記号表（勤務時間帯）'!$C$6:$U$35,19,FALSE))</f>
        <v/>
      </c>
      <c r="AI51" s="1121" t="str">
        <f>IF(AI49="","",VLOOKUP(AI49,'シフト記号表（勤務時間帯）'!$C$6:$U$35,19,FALSE))</f>
        <v/>
      </c>
      <c r="AJ51" s="1121" t="str">
        <f>IF(AJ49="","",VLOOKUP(AJ49,'シフト記号表（勤務時間帯）'!$C$6:$U$35,19,FALSE))</f>
        <v/>
      </c>
      <c r="AK51" s="1121" t="str">
        <f>IF(AK49="","",VLOOKUP(AK49,'シフト記号表（勤務時間帯）'!$C$6:$U$35,19,FALSE))</f>
        <v/>
      </c>
      <c r="AL51" s="1121" t="str">
        <f>IF(AL49="","",VLOOKUP(AL49,'シフト記号表（勤務時間帯）'!$C$6:$U$35,19,FALSE))</f>
        <v/>
      </c>
      <c r="AM51" s="1134" t="str">
        <f>IF(AM49="","",VLOOKUP(AM49,'シフト記号表（勤務時間帯）'!$C$6:$U$35,19,FALSE))</f>
        <v/>
      </c>
      <c r="AN51" s="1108" t="str">
        <f>IF(AN49="","",VLOOKUP(AN49,'シフト記号表（勤務時間帯）'!$C$6:$U$35,19,FALSE))</f>
        <v/>
      </c>
      <c r="AO51" s="1121" t="str">
        <f>IF(AO49="","",VLOOKUP(AO49,'シフト記号表（勤務時間帯）'!$C$6:$U$35,19,FALSE))</f>
        <v/>
      </c>
      <c r="AP51" s="1121" t="str">
        <f>IF(AP49="","",VLOOKUP(AP49,'シフト記号表（勤務時間帯）'!$C$6:$U$35,19,FALSE))</f>
        <v/>
      </c>
      <c r="AQ51" s="1121" t="str">
        <f>IF(AQ49="","",VLOOKUP(AQ49,'シフト記号表（勤務時間帯）'!$C$6:$U$35,19,FALSE))</f>
        <v/>
      </c>
      <c r="AR51" s="1121" t="str">
        <f>IF(AR49="","",VLOOKUP(AR49,'シフト記号表（勤務時間帯）'!$C$6:$U$35,19,FALSE))</f>
        <v/>
      </c>
      <c r="AS51" s="1121" t="str">
        <f>IF(AS49="","",VLOOKUP(AS49,'シフト記号表（勤務時間帯）'!$C$6:$U$35,19,FALSE))</f>
        <v/>
      </c>
      <c r="AT51" s="1134" t="str">
        <f>IF(AT49="","",VLOOKUP(AT49,'シフト記号表（勤務時間帯）'!$C$6:$U$35,19,FALSE))</f>
        <v/>
      </c>
      <c r="AU51" s="1108" t="str">
        <f>IF(AU49="","",VLOOKUP(AU49,'シフト記号表（勤務時間帯）'!$C$6:$U$35,19,FALSE))</f>
        <v/>
      </c>
      <c r="AV51" s="1121" t="str">
        <f>IF(AV49="","",VLOOKUP(AV49,'シフト記号表（勤務時間帯）'!$C$6:$U$35,19,FALSE))</f>
        <v/>
      </c>
      <c r="AW51" s="1121" t="str">
        <f>IF(AW49="","",VLOOKUP(AW49,'シフト記号表（勤務時間帯）'!$C$6:$U$35,19,FALSE))</f>
        <v/>
      </c>
      <c r="AX51" s="1176">
        <f>IF($BB$3="４週",SUM(S51:AT51),IF($BB$3="暦月",SUM(S51:AW51),""))</f>
        <v>0</v>
      </c>
      <c r="AY51" s="1186"/>
      <c r="AZ51" s="1198">
        <f>IF($BB$3="４週",AX51/4,IF($BB$3="暦月",'通所型サービス（1枚版）'!AX51/('通所型サービス（1枚版）'!$BB$8/7),""))</f>
        <v>0</v>
      </c>
      <c r="BA51" s="1207"/>
      <c r="BB51" s="1221"/>
      <c r="BC51" s="1237"/>
      <c r="BD51" s="1237"/>
      <c r="BE51" s="1237"/>
      <c r="BF51" s="1251"/>
    </row>
    <row r="52" spans="2:58" ht="20.25" customHeight="1">
      <c r="B52" s="964">
        <f>B49+1</f>
        <v>11</v>
      </c>
      <c r="C52" s="980"/>
      <c r="D52" s="999"/>
      <c r="E52" s="1009"/>
      <c r="F52" s="1015"/>
      <c r="G52" s="1015"/>
      <c r="H52" s="747"/>
      <c r="I52" s="1041"/>
      <c r="J52" s="1041"/>
      <c r="K52" s="1045"/>
      <c r="L52" s="1052"/>
      <c r="M52" s="1060"/>
      <c r="N52" s="1060"/>
      <c r="O52" s="1068"/>
      <c r="P52" s="1077" t="s">
        <v>271</v>
      </c>
      <c r="Q52" s="1086"/>
      <c r="R52" s="1094"/>
      <c r="S52" s="1106"/>
      <c r="T52" s="1119"/>
      <c r="U52" s="1119"/>
      <c r="V52" s="1119"/>
      <c r="W52" s="1119"/>
      <c r="X52" s="1119"/>
      <c r="Y52" s="1132"/>
      <c r="Z52" s="1106"/>
      <c r="AA52" s="1119"/>
      <c r="AB52" s="1119"/>
      <c r="AC52" s="1119"/>
      <c r="AD52" s="1119"/>
      <c r="AE52" s="1119"/>
      <c r="AF52" s="1132"/>
      <c r="AG52" s="1106"/>
      <c r="AH52" s="1119"/>
      <c r="AI52" s="1119"/>
      <c r="AJ52" s="1119"/>
      <c r="AK52" s="1119"/>
      <c r="AL52" s="1119"/>
      <c r="AM52" s="1132"/>
      <c r="AN52" s="1106"/>
      <c r="AO52" s="1119"/>
      <c r="AP52" s="1119"/>
      <c r="AQ52" s="1119"/>
      <c r="AR52" s="1119"/>
      <c r="AS52" s="1119"/>
      <c r="AT52" s="1132"/>
      <c r="AU52" s="1106"/>
      <c r="AV52" s="1119"/>
      <c r="AW52" s="1119"/>
      <c r="AX52" s="1177"/>
      <c r="AY52" s="1187"/>
      <c r="AZ52" s="1199"/>
      <c r="BA52" s="1208"/>
      <c r="BB52" s="1222"/>
      <c r="BC52" s="1238"/>
      <c r="BD52" s="1238"/>
      <c r="BE52" s="1238"/>
      <c r="BF52" s="1252"/>
    </row>
    <row r="53" spans="2:58" ht="20.25" customHeight="1">
      <c r="B53" s="964"/>
      <c r="C53" s="981"/>
      <c r="D53" s="1000"/>
      <c r="E53" s="1010"/>
      <c r="F53" s="1013"/>
      <c r="G53" s="1023"/>
      <c r="H53" s="1034"/>
      <c r="I53" s="1041"/>
      <c r="J53" s="1041"/>
      <c r="K53" s="1045"/>
      <c r="L53" s="1051"/>
      <c r="M53" s="1059"/>
      <c r="N53" s="1059"/>
      <c r="O53" s="1067"/>
      <c r="P53" s="1075" t="s">
        <v>325</v>
      </c>
      <c r="Q53" s="1084"/>
      <c r="R53" s="1092"/>
      <c r="S53" s="1107" t="str">
        <f>IF(S52="","",VLOOKUP(S52,'シフト記号表（勤務時間帯）'!$C$6:$K$35,9,FALSE))</f>
        <v/>
      </c>
      <c r="T53" s="1120" t="str">
        <f>IF(T52="","",VLOOKUP(T52,'シフト記号表（勤務時間帯）'!$C$6:$K$35,9,FALSE))</f>
        <v/>
      </c>
      <c r="U53" s="1120" t="str">
        <f>IF(U52="","",VLOOKUP(U52,'シフト記号表（勤務時間帯）'!$C$6:$K$35,9,FALSE))</f>
        <v/>
      </c>
      <c r="V53" s="1120" t="str">
        <f>IF(V52="","",VLOOKUP(V52,'シフト記号表（勤務時間帯）'!$C$6:$K$35,9,FALSE))</f>
        <v/>
      </c>
      <c r="W53" s="1120" t="str">
        <f>IF(W52="","",VLOOKUP(W52,'シフト記号表（勤務時間帯）'!$C$6:$K$35,9,FALSE))</f>
        <v/>
      </c>
      <c r="X53" s="1120" t="str">
        <f>IF(X52="","",VLOOKUP(X52,'シフト記号表（勤務時間帯）'!$C$6:$K$35,9,FALSE))</f>
        <v/>
      </c>
      <c r="Y53" s="1133" t="str">
        <f>IF(Y52="","",VLOOKUP(Y52,'シフト記号表（勤務時間帯）'!$C$6:$K$35,9,FALSE))</f>
        <v/>
      </c>
      <c r="Z53" s="1107" t="str">
        <f>IF(Z52="","",VLOOKUP(Z52,'シフト記号表（勤務時間帯）'!$C$6:$K$35,9,FALSE))</f>
        <v/>
      </c>
      <c r="AA53" s="1120" t="str">
        <f>IF(AA52="","",VLOOKUP(AA52,'シフト記号表（勤務時間帯）'!$C$6:$K$35,9,FALSE))</f>
        <v/>
      </c>
      <c r="AB53" s="1120" t="str">
        <f>IF(AB52="","",VLOOKUP(AB52,'シフト記号表（勤務時間帯）'!$C$6:$K$35,9,FALSE))</f>
        <v/>
      </c>
      <c r="AC53" s="1120" t="str">
        <f>IF(AC52="","",VLOOKUP(AC52,'シフト記号表（勤務時間帯）'!$C$6:$K$35,9,FALSE))</f>
        <v/>
      </c>
      <c r="AD53" s="1120" t="str">
        <f>IF(AD52="","",VLOOKUP(AD52,'シフト記号表（勤務時間帯）'!$C$6:$K$35,9,FALSE))</f>
        <v/>
      </c>
      <c r="AE53" s="1120" t="str">
        <f>IF(AE52="","",VLOOKUP(AE52,'シフト記号表（勤務時間帯）'!$C$6:$K$35,9,FALSE))</f>
        <v/>
      </c>
      <c r="AF53" s="1133" t="str">
        <f>IF(AF52="","",VLOOKUP(AF52,'シフト記号表（勤務時間帯）'!$C$6:$K$35,9,FALSE))</f>
        <v/>
      </c>
      <c r="AG53" s="1107" t="str">
        <f>IF(AG52="","",VLOOKUP(AG52,'シフト記号表（勤務時間帯）'!$C$6:$K$35,9,FALSE))</f>
        <v/>
      </c>
      <c r="AH53" s="1120" t="str">
        <f>IF(AH52="","",VLOOKUP(AH52,'シフト記号表（勤務時間帯）'!$C$6:$K$35,9,FALSE))</f>
        <v/>
      </c>
      <c r="AI53" s="1120" t="str">
        <f>IF(AI52="","",VLOOKUP(AI52,'シフト記号表（勤務時間帯）'!$C$6:$K$35,9,FALSE))</f>
        <v/>
      </c>
      <c r="AJ53" s="1120" t="str">
        <f>IF(AJ52="","",VLOOKUP(AJ52,'シフト記号表（勤務時間帯）'!$C$6:$K$35,9,FALSE))</f>
        <v/>
      </c>
      <c r="AK53" s="1120" t="str">
        <f>IF(AK52="","",VLOOKUP(AK52,'シフト記号表（勤務時間帯）'!$C$6:$K$35,9,FALSE))</f>
        <v/>
      </c>
      <c r="AL53" s="1120" t="str">
        <f>IF(AL52="","",VLOOKUP(AL52,'シフト記号表（勤務時間帯）'!$C$6:$K$35,9,FALSE))</f>
        <v/>
      </c>
      <c r="AM53" s="1133" t="str">
        <f>IF(AM52="","",VLOOKUP(AM52,'シフト記号表（勤務時間帯）'!$C$6:$K$35,9,FALSE))</f>
        <v/>
      </c>
      <c r="AN53" s="1107" t="str">
        <f>IF(AN52="","",VLOOKUP(AN52,'シフト記号表（勤務時間帯）'!$C$6:$K$35,9,FALSE))</f>
        <v/>
      </c>
      <c r="AO53" s="1120" t="str">
        <f>IF(AO52="","",VLOOKUP(AO52,'シフト記号表（勤務時間帯）'!$C$6:$K$35,9,FALSE))</f>
        <v/>
      </c>
      <c r="AP53" s="1120" t="str">
        <f>IF(AP52="","",VLOOKUP(AP52,'シフト記号表（勤務時間帯）'!$C$6:$K$35,9,FALSE))</f>
        <v/>
      </c>
      <c r="AQ53" s="1120" t="str">
        <f>IF(AQ52="","",VLOOKUP(AQ52,'シフト記号表（勤務時間帯）'!$C$6:$K$35,9,FALSE))</f>
        <v/>
      </c>
      <c r="AR53" s="1120" t="str">
        <f>IF(AR52="","",VLOOKUP(AR52,'シフト記号表（勤務時間帯）'!$C$6:$K$35,9,FALSE))</f>
        <v/>
      </c>
      <c r="AS53" s="1120" t="str">
        <f>IF(AS52="","",VLOOKUP(AS52,'シフト記号表（勤務時間帯）'!$C$6:$K$35,9,FALSE))</f>
        <v/>
      </c>
      <c r="AT53" s="1133" t="str">
        <f>IF(AT52="","",VLOOKUP(AT52,'シフト記号表（勤務時間帯）'!$C$6:$K$35,9,FALSE))</f>
        <v/>
      </c>
      <c r="AU53" s="1107" t="str">
        <f>IF(AU52="","",VLOOKUP(AU52,'シフト記号表（勤務時間帯）'!$C$6:$K$35,9,FALSE))</f>
        <v/>
      </c>
      <c r="AV53" s="1120" t="str">
        <f>IF(AV52="","",VLOOKUP(AV52,'シフト記号表（勤務時間帯）'!$C$6:$K$35,9,FALSE))</f>
        <v/>
      </c>
      <c r="AW53" s="1120" t="str">
        <f>IF(AW52="","",VLOOKUP(AW52,'シフト記号表（勤務時間帯）'!$C$6:$K$35,9,FALSE))</f>
        <v/>
      </c>
      <c r="AX53" s="1175">
        <f>IF($BB$3="４週",SUM(S53:AT53),IF($BB$3="暦月",SUM(S53:AW53),""))</f>
        <v>0</v>
      </c>
      <c r="AY53" s="1185"/>
      <c r="AZ53" s="1197">
        <f>IF($BB$3="４週",AX53/4,IF($BB$3="暦月",'通所型サービス（1枚版）'!AX53/('通所型サービス（1枚版）'!$BB$8/7),""))</f>
        <v>0</v>
      </c>
      <c r="BA53" s="1206"/>
      <c r="BB53" s="1220"/>
      <c r="BC53" s="1236"/>
      <c r="BD53" s="1236"/>
      <c r="BE53" s="1236"/>
      <c r="BF53" s="1250"/>
    </row>
    <row r="54" spans="2:58" ht="20.25" customHeight="1">
      <c r="B54" s="964"/>
      <c r="C54" s="982"/>
      <c r="D54" s="1001"/>
      <c r="E54" s="1011"/>
      <c r="F54" s="1013">
        <f>C52</f>
        <v>0</v>
      </c>
      <c r="G54" s="1024"/>
      <c r="H54" s="1034"/>
      <c r="I54" s="1041"/>
      <c r="J54" s="1041"/>
      <c r="K54" s="1045"/>
      <c r="L54" s="1053"/>
      <c r="M54" s="1061"/>
      <c r="N54" s="1061"/>
      <c r="O54" s="1069"/>
      <c r="P54" s="1076" t="s">
        <v>490</v>
      </c>
      <c r="Q54" s="1085"/>
      <c r="R54" s="1093"/>
      <c r="S54" s="1108" t="str">
        <f>IF(S52="","",VLOOKUP(S52,'シフト記号表（勤務時間帯）'!$C$6:$U$35,19,FALSE))</f>
        <v/>
      </c>
      <c r="T54" s="1121" t="str">
        <f>IF(T52="","",VLOOKUP(T52,'シフト記号表（勤務時間帯）'!$C$6:$U$35,19,FALSE))</f>
        <v/>
      </c>
      <c r="U54" s="1121" t="str">
        <f>IF(U52="","",VLOOKUP(U52,'シフト記号表（勤務時間帯）'!$C$6:$U$35,19,FALSE))</f>
        <v/>
      </c>
      <c r="V54" s="1121" t="str">
        <f>IF(V52="","",VLOOKUP(V52,'シフト記号表（勤務時間帯）'!$C$6:$U$35,19,FALSE))</f>
        <v/>
      </c>
      <c r="W54" s="1121" t="str">
        <f>IF(W52="","",VLOOKUP(W52,'シフト記号表（勤務時間帯）'!$C$6:$U$35,19,FALSE))</f>
        <v/>
      </c>
      <c r="X54" s="1121" t="str">
        <f>IF(X52="","",VLOOKUP(X52,'シフト記号表（勤務時間帯）'!$C$6:$U$35,19,FALSE))</f>
        <v/>
      </c>
      <c r="Y54" s="1134" t="str">
        <f>IF(Y52="","",VLOOKUP(Y52,'シフト記号表（勤務時間帯）'!$C$6:$U$35,19,FALSE))</f>
        <v/>
      </c>
      <c r="Z54" s="1108" t="str">
        <f>IF(Z52="","",VLOOKUP(Z52,'シフト記号表（勤務時間帯）'!$C$6:$U$35,19,FALSE))</f>
        <v/>
      </c>
      <c r="AA54" s="1121" t="str">
        <f>IF(AA52="","",VLOOKUP(AA52,'シフト記号表（勤務時間帯）'!$C$6:$U$35,19,FALSE))</f>
        <v/>
      </c>
      <c r="AB54" s="1121" t="str">
        <f>IF(AB52="","",VLOOKUP(AB52,'シフト記号表（勤務時間帯）'!$C$6:$U$35,19,FALSE))</f>
        <v/>
      </c>
      <c r="AC54" s="1121" t="str">
        <f>IF(AC52="","",VLOOKUP(AC52,'シフト記号表（勤務時間帯）'!$C$6:$U$35,19,FALSE))</f>
        <v/>
      </c>
      <c r="AD54" s="1121" t="str">
        <f>IF(AD52="","",VLOOKUP(AD52,'シフト記号表（勤務時間帯）'!$C$6:$U$35,19,FALSE))</f>
        <v/>
      </c>
      <c r="AE54" s="1121" t="str">
        <f>IF(AE52="","",VLOOKUP(AE52,'シフト記号表（勤務時間帯）'!$C$6:$U$35,19,FALSE))</f>
        <v/>
      </c>
      <c r="AF54" s="1134" t="str">
        <f>IF(AF52="","",VLOOKUP(AF52,'シフト記号表（勤務時間帯）'!$C$6:$U$35,19,FALSE))</f>
        <v/>
      </c>
      <c r="AG54" s="1108" t="str">
        <f>IF(AG52="","",VLOOKUP(AG52,'シフト記号表（勤務時間帯）'!$C$6:$U$35,19,FALSE))</f>
        <v/>
      </c>
      <c r="AH54" s="1121" t="str">
        <f>IF(AH52="","",VLOOKUP(AH52,'シフト記号表（勤務時間帯）'!$C$6:$U$35,19,FALSE))</f>
        <v/>
      </c>
      <c r="AI54" s="1121" t="str">
        <f>IF(AI52="","",VLOOKUP(AI52,'シフト記号表（勤務時間帯）'!$C$6:$U$35,19,FALSE))</f>
        <v/>
      </c>
      <c r="AJ54" s="1121" t="str">
        <f>IF(AJ52="","",VLOOKUP(AJ52,'シフト記号表（勤務時間帯）'!$C$6:$U$35,19,FALSE))</f>
        <v/>
      </c>
      <c r="AK54" s="1121" t="str">
        <f>IF(AK52="","",VLOOKUP(AK52,'シフト記号表（勤務時間帯）'!$C$6:$U$35,19,FALSE))</f>
        <v/>
      </c>
      <c r="AL54" s="1121" t="str">
        <f>IF(AL52="","",VLOOKUP(AL52,'シフト記号表（勤務時間帯）'!$C$6:$U$35,19,FALSE))</f>
        <v/>
      </c>
      <c r="AM54" s="1134" t="str">
        <f>IF(AM52="","",VLOOKUP(AM52,'シフト記号表（勤務時間帯）'!$C$6:$U$35,19,FALSE))</f>
        <v/>
      </c>
      <c r="AN54" s="1108" t="str">
        <f>IF(AN52="","",VLOOKUP(AN52,'シフト記号表（勤務時間帯）'!$C$6:$U$35,19,FALSE))</f>
        <v/>
      </c>
      <c r="AO54" s="1121" t="str">
        <f>IF(AO52="","",VLOOKUP(AO52,'シフト記号表（勤務時間帯）'!$C$6:$U$35,19,FALSE))</f>
        <v/>
      </c>
      <c r="AP54" s="1121" t="str">
        <f>IF(AP52="","",VLOOKUP(AP52,'シフト記号表（勤務時間帯）'!$C$6:$U$35,19,FALSE))</f>
        <v/>
      </c>
      <c r="AQ54" s="1121" t="str">
        <f>IF(AQ52="","",VLOOKUP(AQ52,'シフト記号表（勤務時間帯）'!$C$6:$U$35,19,FALSE))</f>
        <v/>
      </c>
      <c r="AR54" s="1121" t="str">
        <f>IF(AR52="","",VLOOKUP(AR52,'シフト記号表（勤務時間帯）'!$C$6:$U$35,19,FALSE))</f>
        <v/>
      </c>
      <c r="AS54" s="1121" t="str">
        <f>IF(AS52="","",VLOOKUP(AS52,'シフト記号表（勤務時間帯）'!$C$6:$U$35,19,FALSE))</f>
        <v/>
      </c>
      <c r="AT54" s="1134" t="str">
        <f>IF(AT52="","",VLOOKUP(AT52,'シフト記号表（勤務時間帯）'!$C$6:$U$35,19,FALSE))</f>
        <v/>
      </c>
      <c r="AU54" s="1108" t="str">
        <f>IF(AU52="","",VLOOKUP(AU52,'シフト記号表（勤務時間帯）'!$C$6:$U$35,19,FALSE))</f>
        <v/>
      </c>
      <c r="AV54" s="1121" t="str">
        <f>IF(AV52="","",VLOOKUP(AV52,'シフト記号表（勤務時間帯）'!$C$6:$U$35,19,FALSE))</f>
        <v/>
      </c>
      <c r="AW54" s="1121" t="str">
        <f>IF(AW52="","",VLOOKUP(AW52,'シフト記号表（勤務時間帯）'!$C$6:$U$35,19,FALSE))</f>
        <v/>
      </c>
      <c r="AX54" s="1176">
        <f>IF($BB$3="４週",SUM(S54:AT54),IF($BB$3="暦月",SUM(S54:AW54),""))</f>
        <v>0</v>
      </c>
      <c r="AY54" s="1186"/>
      <c r="AZ54" s="1198">
        <f>IF($BB$3="４週",AX54/4,IF($BB$3="暦月",'通所型サービス（1枚版）'!AX54/('通所型サービス（1枚版）'!$BB$8/7),""))</f>
        <v>0</v>
      </c>
      <c r="BA54" s="1207"/>
      <c r="BB54" s="1221"/>
      <c r="BC54" s="1237"/>
      <c r="BD54" s="1237"/>
      <c r="BE54" s="1237"/>
      <c r="BF54" s="1251"/>
    </row>
    <row r="55" spans="2:58" ht="20.25" customHeight="1">
      <c r="B55" s="964">
        <f>B52+1</f>
        <v>12</v>
      </c>
      <c r="C55" s="980"/>
      <c r="D55" s="999"/>
      <c r="E55" s="1009"/>
      <c r="F55" s="1015"/>
      <c r="G55" s="1015"/>
      <c r="H55" s="747"/>
      <c r="I55" s="1041"/>
      <c r="J55" s="1041"/>
      <c r="K55" s="1045"/>
      <c r="L55" s="1052"/>
      <c r="M55" s="1060"/>
      <c r="N55" s="1060"/>
      <c r="O55" s="1068"/>
      <c r="P55" s="1077" t="s">
        <v>271</v>
      </c>
      <c r="Q55" s="1086"/>
      <c r="R55" s="1094"/>
      <c r="S55" s="1106"/>
      <c r="T55" s="1119"/>
      <c r="U55" s="1119"/>
      <c r="V55" s="1119"/>
      <c r="W55" s="1119"/>
      <c r="X55" s="1119"/>
      <c r="Y55" s="1132"/>
      <c r="Z55" s="1106"/>
      <c r="AA55" s="1119"/>
      <c r="AB55" s="1119"/>
      <c r="AC55" s="1119"/>
      <c r="AD55" s="1119"/>
      <c r="AE55" s="1119"/>
      <c r="AF55" s="1132"/>
      <c r="AG55" s="1106"/>
      <c r="AH55" s="1119"/>
      <c r="AI55" s="1119"/>
      <c r="AJ55" s="1119"/>
      <c r="AK55" s="1119"/>
      <c r="AL55" s="1119"/>
      <c r="AM55" s="1132"/>
      <c r="AN55" s="1106"/>
      <c r="AO55" s="1119"/>
      <c r="AP55" s="1119"/>
      <c r="AQ55" s="1119"/>
      <c r="AR55" s="1119"/>
      <c r="AS55" s="1119"/>
      <c r="AT55" s="1132"/>
      <c r="AU55" s="1106"/>
      <c r="AV55" s="1119"/>
      <c r="AW55" s="1119"/>
      <c r="AX55" s="1177"/>
      <c r="AY55" s="1187"/>
      <c r="AZ55" s="1199"/>
      <c r="BA55" s="1208"/>
      <c r="BB55" s="1223"/>
      <c r="BC55" s="1060"/>
      <c r="BD55" s="1060"/>
      <c r="BE55" s="1060"/>
      <c r="BF55" s="1068"/>
    </row>
    <row r="56" spans="2:58" ht="20.25" customHeight="1">
      <c r="B56" s="964"/>
      <c r="C56" s="981"/>
      <c r="D56" s="1000"/>
      <c r="E56" s="1010"/>
      <c r="F56" s="1013"/>
      <c r="G56" s="1023"/>
      <c r="H56" s="1034"/>
      <c r="I56" s="1041"/>
      <c r="J56" s="1041"/>
      <c r="K56" s="1045"/>
      <c r="L56" s="1051"/>
      <c r="M56" s="1059"/>
      <c r="N56" s="1059"/>
      <c r="O56" s="1067"/>
      <c r="P56" s="1075" t="s">
        <v>325</v>
      </c>
      <c r="Q56" s="1084"/>
      <c r="R56" s="1092"/>
      <c r="S56" s="1107" t="str">
        <f>IF(S55="","",VLOOKUP(S55,'シフト記号表（勤務時間帯）'!$C$6:$K$35,9,FALSE))</f>
        <v/>
      </c>
      <c r="T56" s="1120" t="str">
        <f>IF(T55="","",VLOOKUP(T55,'シフト記号表（勤務時間帯）'!$C$6:$K$35,9,FALSE))</f>
        <v/>
      </c>
      <c r="U56" s="1120" t="str">
        <f>IF(U55="","",VLOOKUP(U55,'シフト記号表（勤務時間帯）'!$C$6:$K$35,9,FALSE))</f>
        <v/>
      </c>
      <c r="V56" s="1120" t="str">
        <f>IF(V55="","",VLOOKUP(V55,'シフト記号表（勤務時間帯）'!$C$6:$K$35,9,FALSE))</f>
        <v/>
      </c>
      <c r="W56" s="1120" t="str">
        <f>IF(W55="","",VLOOKUP(W55,'シフト記号表（勤務時間帯）'!$C$6:$K$35,9,FALSE))</f>
        <v/>
      </c>
      <c r="X56" s="1120" t="str">
        <f>IF(X55="","",VLOOKUP(X55,'シフト記号表（勤務時間帯）'!$C$6:$K$35,9,FALSE))</f>
        <v/>
      </c>
      <c r="Y56" s="1133" t="str">
        <f>IF(Y55="","",VLOOKUP(Y55,'シフト記号表（勤務時間帯）'!$C$6:$K$35,9,FALSE))</f>
        <v/>
      </c>
      <c r="Z56" s="1107" t="str">
        <f>IF(Z55="","",VLOOKUP(Z55,'シフト記号表（勤務時間帯）'!$C$6:$K$35,9,FALSE))</f>
        <v/>
      </c>
      <c r="AA56" s="1120" t="str">
        <f>IF(AA55="","",VLOOKUP(AA55,'シフト記号表（勤務時間帯）'!$C$6:$K$35,9,FALSE))</f>
        <v/>
      </c>
      <c r="AB56" s="1120" t="str">
        <f>IF(AB55="","",VLOOKUP(AB55,'シフト記号表（勤務時間帯）'!$C$6:$K$35,9,FALSE))</f>
        <v/>
      </c>
      <c r="AC56" s="1120" t="str">
        <f>IF(AC55="","",VLOOKUP(AC55,'シフト記号表（勤務時間帯）'!$C$6:$K$35,9,FALSE))</f>
        <v/>
      </c>
      <c r="AD56" s="1120" t="str">
        <f>IF(AD55="","",VLOOKUP(AD55,'シフト記号表（勤務時間帯）'!$C$6:$K$35,9,FALSE))</f>
        <v/>
      </c>
      <c r="AE56" s="1120" t="str">
        <f>IF(AE55="","",VLOOKUP(AE55,'シフト記号表（勤務時間帯）'!$C$6:$K$35,9,FALSE))</f>
        <v/>
      </c>
      <c r="AF56" s="1133" t="str">
        <f>IF(AF55="","",VLOOKUP(AF55,'シフト記号表（勤務時間帯）'!$C$6:$K$35,9,FALSE))</f>
        <v/>
      </c>
      <c r="AG56" s="1107" t="str">
        <f>IF(AG55="","",VLOOKUP(AG55,'シフト記号表（勤務時間帯）'!$C$6:$K$35,9,FALSE))</f>
        <v/>
      </c>
      <c r="AH56" s="1120" t="str">
        <f>IF(AH55="","",VLOOKUP(AH55,'シフト記号表（勤務時間帯）'!$C$6:$K$35,9,FALSE))</f>
        <v/>
      </c>
      <c r="AI56" s="1120" t="str">
        <f>IF(AI55="","",VLOOKUP(AI55,'シフト記号表（勤務時間帯）'!$C$6:$K$35,9,FALSE))</f>
        <v/>
      </c>
      <c r="AJ56" s="1120" t="str">
        <f>IF(AJ55="","",VLOOKUP(AJ55,'シフト記号表（勤務時間帯）'!$C$6:$K$35,9,FALSE))</f>
        <v/>
      </c>
      <c r="AK56" s="1120" t="str">
        <f>IF(AK55="","",VLOOKUP(AK55,'シフト記号表（勤務時間帯）'!$C$6:$K$35,9,FALSE))</f>
        <v/>
      </c>
      <c r="AL56" s="1120" t="str">
        <f>IF(AL55="","",VLOOKUP(AL55,'シフト記号表（勤務時間帯）'!$C$6:$K$35,9,FALSE))</f>
        <v/>
      </c>
      <c r="AM56" s="1133" t="str">
        <f>IF(AM55="","",VLOOKUP(AM55,'シフト記号表（勤務時間帯）'!$C$6:$K$35,9,FALSE))</f>
        <v/>
      </c>
      <c r="AN56" s="1107" t="str">
        <f>IF(AN55="","",VLOOKUP(AN55,'シフト記号表（勤務時間帯）'!$C$6:$K$35,9,FALSE))</f>
        <v/>
      </c>
      <c r="AO56" s="1120" t="str">
        <f>IF(AO55="","",VLOOKUP(AO55,'シフト記号表（勤務時間帯）'!$C$6:$K$35,9,FALSE))</f>
        <v/>
      </c>
      <c r="AP56" s="1120" t="str">
        <f>IF(AP55="","",VLOOKUP(AP55,'シフト記号表（勤務時間帯）'!$C$6:$K$35,9,FALSE))</f>
        <v/>
      </c>
      <c r="AQ56" s="1120" t="str">
        <f>IF(AQ55="","",VLOOKUP(AQ55,'シフト記号表（勤務時間帯）'!$C$6:$K$35,9,FALSE))</f>
        <v/>
      </c>
      <c r="AR56" s="1120" t="str">
        <f>IF(AR55="","",VLOOKUP(AR55,'シフト記号表（勤務時間帯）'!$C$6:$K$35,9,FALSE))</f>
        <v/>
      </c>
      <c r="AS56" s="1120" t="str">
        <f>IF(AS55="","",VLOOKUP(AS55,'シフト記号表（勤務時間帯）'!$C$6:$K$35,9,FALSE))</f>
        <v/>
      </c>
      <c r="AT56" s="1133" t="str">
        <f>IF(AT55="","",VLOOKUP(AT55,'シフト記号表（勤務時間帯）'!$C$6:$K$35,9,FALSE))</f>
        <v/>
      </c>
      <c r="AU56" s="1107" t="str">
        <f>IF(AU55="","",VLOOKUP(AU55,'シフト記号表（勤務時間帯）'!$C$6:$K$35,9,FALSE))</f>
        <v/>
      </c>
      <c r="AV56" s="1120" t="str">
        <f>IF(AV55="","",VLOOKUP(AV55,'シフト記号表（勤務時間帯）'!$C$6:$K$35,9,FALSE))</f>
        <v/>
      </c>
      <c r="AW56" s="1120" t="str">
        <f>IF(AW55="","",VLOOKUP(AW55,'シフト記号表（勤務時間帯）'!$C$6:$K$35,9,FALSE))</f>
        <v/>
      </c>
      <c r="AX56" s="1175">
        <f>IF($BB$3="４週",SUM(S56:AT56),IF($BB$3="暦月",SUM(S56:AW56),""))</f>
        <v>0</v>
      </c>
      <c r="AY56" s="1185"/>
      <c r="AZ56" s="1197">
        <f>IF($BB$3="４週",AX56/4,IF($BB$3="暦月",'通所型サービス（1枚版）'!AX56/('通所型サービス（1枚版）'!$BB$8/7),""))</f>
        <v>0</v>
      </c>
      <c r="BA56" s="1206"/>
      <c r="BB56" s="1224"/>
      <c r="BC56" s="1059"/>
      <c r="BD56" s="1059"/>
      <c r="BE56" s="1059"/>
      <c r="BF56" s="1067"/>
    </row>
    <row r="57" spans="2:58" ht="20.25" customHeight="1">
      <c r="B57" s="964"/>
      <c r="C57" s="982"/>
      <c r="D57" s="1001"/>
      <c r="E57" s="1011"/>
      <c r="F57" s="1013">
        <f>C55</f>
        <v>0</v>
      </c>
      <c r="G57" s="1024"/>
      <c r="H57" s="1034"/>
      <c r="I57" s="1041"/>
      <c r="J57" s="1041"/>
      <c r="K57" s="1045"/>
      <c r="L57" s="1053"/>
      <c r="M57" s="1061"/>
      <c r="N57" s="1061"/>
      <c r="O57" s="1069"/>
      <c r="P57" s="1076" t="s">
        <v>490</v>
      </c>
      <c r="Q57" s="1085"/>
      <c r="R57" s="1093"/>
      <c r="S57" s="1108" t="str">
        <f>IF(S55="","",VLOOKUP(S55,'シフト記号表（勤務時間帯）'!$C$6:$U$35,19,FALSE))</f>
        <v/>
      </c>
      <c r="T57" s="1121" t="str">
        <f>IF(T55="","",VLOOKUP(T55,'シフト記号表（勤務時間帯）'!$C$6:$U$35,19,FALSE))</f>
        <v/>
      </c>
      <c r="U57" s="1121" t="str">
        <f>IF(U55="","",VLOOKUP(U55,'シフト記号表（勤務時間帯）'!$C$6:$U$35,19,FALSE))</f>
        <v/>
      </c>
      <c r="V57" s="1121" t="str">
        <f>IF(V55="","",VLOOKUP(V55,'シフト記号表（勤務時間帯）'!$C$6:$U$35,19,FALSE))</f>
        <v/>
      </c>
      <c r="W57" s="1121" t="str">
        <f>IF(W55="","",VLOOKUP(W55,'シフト記号表（勤務時間帯）'!$C$6:$U$35,19,FALSE))</f>
        <v/>
      </c>
      <c r="X57" s="1121" t="str">
        <f>IF(X55="","",VLOOKUP(X55,'シフト記号表（勤務時間帯）'!$C$6:$U$35,19,FALSE))</f>
        <v/>
      </c>
      <c r="Y57" s="1134" t="str">
        <f>IF(Y55="","",VLOOKUP(Y55,'シフト記号表（勤務時間帯）'!$C$6:$U$35,19,FALSE))</f>
        <v/>
      </c>
      <c r="Z57" s="1108" t="str">
        <f>IF(Z55="","",VLOOKUP(Z55,'シフト記号表（勤務時間帯）'!$C$6:$U$35,19,FALSE))</f>
        <v/>
      </c>
      <c r="AA57" s="1121" t="str">
        <f>IF(AA55="","",VLOOKUP(AA55,'シフト記号表（勤務時間帯）'!$C$6:$U$35,19,FALSE))</f>
        <v/>
      </c>
      <c r="AB57" s="1121" t="str">
        <f>IF(AB55="","",VLOOKUP(AB55,'シフト記号表（勤務時間帯）'!$C$6:$U$35,19,FALSE))</f>
        <v/>
      </c>
      <c r="AC57" s="1121" t="str">
        <f>IF(AC55="","",VLOOKUP(AC55,'シフト記号表（勤務時間帯）'!$C$6:$U$35,19,FALSE))</f>
        <v/>
      </c>
      <c r="AD57" s="1121" t="str">
        <f>IF(AD55="","",VLOOKUP(AD55,'シフト記号表（勤務時間帯）'!$C$6:$U$35,19,FALSE))</f>
        <v/>
      </c>
      <c r="AE57" s="1121" t="str">
        <f>IF(AE55="","",VLOOKUP(AE55,'シフト記号表（勤務時間帯）'!$C$6:$U$35,19,FALSE))</f>
        <v/>
      </c>
      <c r="AF57" s="1134" t="str">
        <f>IF(AF55="","",VLOOKUP(AF55,'シフト記号表（勤務時間帯）'!$C$6:$U$35,19,FALSE))</f>
        <v/>
      </c>
      <c r="AG57" s="1108" t="str">
        <f>IF(AG55="","",VLOOKUP(AG55,'シフト記号表（勤務時間帯）'!$C$6:$U$35,19,FALSE))</f>
        <v/>
      </c>
      <c r="AH57" s="1121" t="str">
        <f>IF(AH55="","",VLOOKUP(AH55,'シフト記号表（勤務時間帯）'!$C$6:$U$35,19,FALSE))</f>
        <v/>
      </c>
      <c r="AI57" s="1121" t="str">
        <f>IF(AI55="","",VLOOKUP(AI55,'シフト記号表（勤務時間帯）'!$C$6:$U$35,19,FALSE))</f>
        <v/>
      </c>
      <c r="AJ57" s="1121" t="str">
        <f>IF(AJ55="","",VLOOKUP(AJ55,'シフト記号表（勤務時間帯）'!$C$6:$U$35,19,FALSE))</f>
        <v/>
      </c>
      <c r="AK57" s="1121" t="str">
        <f>IF(AK55="","",VLOOKUP(AK55,'シフト記号表（勤務時間帯）'!$C$6:$U$35,19,FALSE))</f>
        <v/>
      </c>
      <c r="AL57" s="1121" t="str">
        <f>IF(AL55="","",VLOOKUP(AL55,'シフト記号表（勤務時間帯）'!$C$6:$U$35,19,FALSE))</f>
        <v/>
      </c>
      <c r="AM57" s="1134" t="str">
        <f>IF(AM55="","",VLOOKUP(AM55,'シフト記号表（勤務時間帯）'!$C$6:$U$35,19,FALSE))</f>
        <v/>
      </c>
      <c r="AN57" s="1108" t="str">
        <f>IF(AN55="","",VLOOKUP(AN55,'シフト記号表（勤務時間帯）'!$C$6:$U$35,19,FALSE))</f>
        <v/>
      </c>
      <c r="AO57" s="1121" t="str">
        <f>IF(AO55="","",VLOOKUP(AO55,'シフト記号表（勤務時間帯）'!$C$6:$U$35,19,FALSE))</f>
        <v/>
      </c>
      <c r="AP57" s="1121" t="str">
        <f>IF(AP55="","",VLOOKUP(AP55,'シフト記号表（勤務時間帯）'!$C$6:$U$35,19,FALSE))</f>
        <v/>
      </c>
      <c r="AQ57" s="1121" t="str">
        <f>IF(AQ55="","",VLOOKUP(AQ55,'シフト記号表（勤務時間帯）'!$C$6:$U$35,19,FALSE))</f>
        <v/>
      </c>
      <c r="AR57" s="1121" t="str">
        <f>IF(AR55="","",VLOOKUP(AR55,'シフト記号表（勤務時間帯）'!$C$6:$U$35,19,FALSE))</f>
        <v/>
      </c>
      <c r="AS57" s="1121" t="str">
        <f>IF(AS55="","",VLOOKUP(AS55,'シフト記号表（勤務時間帯）'!$C$6:$U$35,19,FALSE))</f>
        <v/>
      </c>
      <c r="AT57" s="1134" t="str">
        <f>IF(AT55="","",VLOOKUP(AT55,'シフト記号表（勤務時間帯）'!$C$6:$U$35,19,FALSE))</f>
        <v/>
      </c>
      <c r="AU57" s="1108" t="str">
        <f>IF(AU55="","",VLOOKUP(AU55,'シフト記号表（勤務時間帯）'!$C$6:$U$35,19,FALSE))</f>
        <v/>
      </c>
      <c r="AV57" s="1121" t="str">
        <f>IF(AV55="","",VLOOKUP(AV55,'シフト記号表（勤務時間帯）'!$C$6:$U$35,19,FALSE))</f>
        <v/>
      </c>
      <c r="AW57" s="1121" t="str">
        <f>IF(AW55="","",VLOOKUP(AW55,'シフト記号表（勤務時間帯）'!$C$6:$U$35,19,FALSE))</f>
        <v/>
      </c>
      <c r="AX57" s="1176">
        <f>IF($BB$3="４週",SUM(S57:AT57),IF($BB$3="暦月",SUM(S57:AW57),""))</f>
        <v>0</v>
      </c>
      <c r="AY57" s="1186"/>
      <c r="AZ57" s="1198">
        <f>IF($BB$3="４週",AX57/4,IF($BB$3="暦月",'通所型サービス（1枚版）'!AX57/('通所型サービス（1枚版）'!$BB$8/7),""))</f>
        <v>0</v>
      </c>
      <c r="BA57" s="1207"/>
      <c r="BB57" s="1225"/>
      <c r="BC57" s="1061"/>
      <c r="BD57" s="1061"/>
      <c r="BE57" s="1061"/>
      <c r="BF57" s="1069"/>
    </row>
    <row r="58" spans="2:58" ht="20.25" customHeight="1">
      <c r="B58" s="964">
        <f>B55+1</f>
        <v>13</v>
      </c>
      <c r="C58" s="980"/>
      <c r="D58" s="999"/>
      <c r="E58" s="1009"/>
      <c r="F58" s="1015"/>
      <c r="G58" s="1015"/>
      <c r="H58" s="747"/>
      <c r="I58" s="1041"/>
      <c r="J58" s="1041"/>
      <c r="K58" s="1045"/>
      <c r="L58" s="1052"/>
      <c r="M58" s="1060"/>
      <c r="N58" s="1060"/>
      <c r="O58" s="1068"/>
      <c r="P58" s="1077" t="s">
        <v>271</v>
      </c>
      <c r="Q58" s="1086"/>
      <c r="R58" s="1094"/>
      <c r="S58" s="1106"/>
      <c r="T58" s="1119"/>
      <c r="U58" s="1119"/>
      <c r="V58" s="1119"/>
      <c r="W58" s="1119"/>
      <c r="X58" s="1119"/>
      <c r="Y58" s="1132"/>
      <c r="Z58" s="1106"/>
      <c r="AA58" s="1119"/>
      <c r="AB58" s="1119"/>
      <c r="AC58" s="1119"/>
      <c r="AD58" s="1119"/>
      <c r="AE58" s="1119"/>
      <c r="AF58" s="1132"/>
      <c r="AG58" s="1106"/>
      <c r="AH58" s="1119"/>
      <c r="AI58" s="1119"/>
      <c r="AJ58" s="1119"/>
      <c r="AK58" s="1119"/>
      <c r="AL58" s="1119"/>
      <c r="AM58" s="1132"/>
      <c r="AN58" s="1106"/>
      <c r="AO58" s="1119"/>
      <c r="AP58" s="1119"/>
      <c r="AQ58" s="1119"/>
      <c r="AR58" s="1119"/>
      <c r="AS58" s="1119"/>
      <c r="AT58" s="1132"/>
      <c r="AU58" s="1106"/>
      <c r="AV58" s="1119"/>
      <c r="AW58" s="1119"/>
      <c r="AX58" s="1177"/>
      <c r="AY58" s="1187"/>
      <c r="AZ58" s="1199"/>
      <c r="BA58" s="1208"/>
      <c r="BB58" s="1223"/>
      <c r="BC58" s="1060"/>
      <c r="BD58" s="1060"/>
      <c r="BE58" s="1060"/>
      <c r="BF58" s="1068"/>
    </row>
    <row r="59" spans="2:58" ht="20.25" customHeight="1">
      <c r="B59" s="964"/>
      <c r="C59" s="981"/>
      <c r="D59" s="1000"/>
      <c r="E59" s="1010"/>
      <c r="F59" s="1013"/>
      <c r="G59" s="1023"/>
      <c r="H59" s="1034"/>
      <c r="I59" s="1041"/>
      <c r="J59" s="1041"/>
      <c r="K59" s="1045"/>
      <c r="L59" s="1051"/>
      <c r="M59" s="1059"/>
      <c r="N59" s="1059"/>
      <c r="O59" s="1067"/>
      <c r="P59" s="1075" t="s">
        <v>325</v>
      </c>
      <c r="Q59" s="1084"/>
      <c r="R59" s="1092"/>
      <c r="S59" s="1107" t="str">
        <f>IF(S58="","",VLOOKUP(S58,'シフト記号表（勤務時間帯）'!$C$6:$K$35,9,FALSE))</f>
        <v/>
      </c>
      <c r="T59" s="1120" t="str">
        <f>IF(T58="","",VLOOKUP(T58,'シフト記号表（勤務時間帯）'!$C$6:$K$35,9,FALSE))</f>
        <v/>
      </c>
      <c r="U59" s="1120" t="str">
        <f>IF(U58="","",VLOOKUP(U58,'シフト記号表（勤務時間帯）'!$C$6:$K$35,9,FALSE))</f>
        <v/>
      </c>
      <c r="V59" s="1120" t="str">
        <f>IF(V58="","",VLOOKUP(V58,'シフト記号表（勤務時間帯）'!$C$6:$K$35,9,FALSE))</f>
        <v/>
      </c>
      <c r="W59" s="1120" t="str">
        <f>IF(W58="","",VLOOKUP(W58,'シフト記号表（勤務時間帯）'!$C$6:$K$35,9,FALSE))</f>
        <v/>
      </c>
      <c r="X59" s="1120" t="str">
        <f>IF(X58="","",VLOOKUP(X58,'シフト記号表（勤務時間帯）'!$C$6:$K$35,9,FALSE))</f>
        <v/>
      </c>
      <c r="Y59" s="1133" t="str">
        <f>IF(Y58="","",VLOOKUP(Y58,'シフト記号表（勤務時間帯）'!$C$6:$K$35,9,FALSE))</f>
        <v/>
      </c>
      <c r="Z59" s="1107" t="str">
        <f>IF(Z58="","",VLOOKUP(Z58,'シフト記号表（勤務時間帯）'!$C$6:$K$35,9,FALSE))</f>
        <v/>
      </c>
      <c r="AA59" s="1120" t="str">
        <f>IF(AA58="","",VLOOKUP(AA58,'シフト記号表（勤務時間帯）'!$C$6:$K$35,9,FALSE))</f>
        <v/>
      </c>
      <c r="AB59" s="1120" t="str">
        <f>IF(AB58="","",VLOOKUP(AB58,'シフト記号表（勤務時間帯）'!$C$6:$K$35,9,FALSE))</f>
        <v/>
      </c>
      <c r="AC59" s="1120" t="str">
        <f>IF(AC58="","",VLOOKUP(AC58,'シフト記号表（勤務時間帯）'!$C$6:$K$35,9,FALSE))</f>
        <v/>
      </c>
      <c r="AD59" s="1120" t="str">
        <f>IF(AD58="","",VLOOKUP(AD58,'シフト記号表（勤務時間帯）'!$C$6:$K$35,9,FALSE))</f>
        <v/>
      </c>
      <c r="AE59" s="1120" t="str">
        <f>IF(AE58="","",VLOOKUP(AE58,'シフト記号表（勤務時間帯）'!$C$6:$K$35,9,FALSE))</f>
        <v/>
      </c>
      <c r="AF59" s="1133" t="str">
        <f>IF(AF58="","",VLOOKUP(AF58,'シフト記号表（勤務時間帯）'!$C$6:$K$35,9,FALSE))</f>
        <v/>
      </c>
      <c r="AG59" s="1107" t="str">
        <f>IF(AG58="","",VLOOKUP(AG58,'シフト記号表（勤務時間帯）'!$C$6:$K$35,9,FALSE))</f>
        <v/>
      </c>
      <c r="AH59" s="1120" t="str">
        <f>IF(AH58="","",VLOOKUP(AH58,'シフト記号表（勤務時間帯）'!$C$6:$K$35,9,FALSE))</f>
        <v/>
      </c>
      <c r="AI59" s="1120" t="str">
        <f>IF(AI58="","",VLOOKUP(AI58,'シフト記号表（勤務時間帯）'!$C$6:$K$35,9,FALSE))</f>
        <v/>
      </c>
      <c r="AJ59" s="1120" t="str">
        <f>IF(AJ58="","",VLOOKUP(AJ58,'シフト記号表（勤務時間帯）'!$C$6:$K$35,9,FALSE))</f>
        <v/>
      </c>
      <c r="AK59" s="1120" t="str">
        <f>IF(AK58="","",VLOOKUP(AK58,'シフト記号表（勤務時間帯）'!$C$6:$K$35,9,FALSE))</f>
        <v/>
      </c>
      <c r="AL59" s="1120" t="str">
        <f>IF(AL58="","",VLOOKUP(AL58,'シフト記号表（勤務時間帯）'!$C$6:$K$35,9,FALSE))</f>
        <v/>
      </c>
      <c r="AM59" s="1133" t="str">
        <f>IF(AM58="","",VLOOKUP(AM58,'シフト記号表（勤務時間帯）'!$C$6:$K$35,9,FALSE))</f>
        <v/>
      </c>
      <c r="AN59" s="1107" t="str">
        <f>IF(AN58="","",VLOOKUP(AN58,'シフト記号表（勤務時間帯）'!$C$6:$K$35,9,FALSE))</f>
        <v/>
      </c>
      <c r="AO59" s="1120" t="str">
        <f>IF(AO58="","",VLOOKUP(AO58,'シフト記号表（勤務時間帯）'!$C$6:$K$35,9,FALSE))</f>
        <v/>
      </c>
      <c r="AP59" s="1120" t="str">
        <f>IF(AP58="","",VLOOKUP(AP58,'シフト記号表（勤務時間帯）'!$C$6:$K$35,9,FALSE))</f>
        <v/>
      </c>
      <c r="AQ59" s="1120" t="str">
        <f>IF(AQ58="","",VLOOKUP(AQ58,'シフト記号表（勤務時間帯）'!$C$6:$K$35,9,FALSE))</f>
        <v/>
      </c>
      <c r="AR59" s="1120" t="str">
        <f>IF(AR58="","",VLOOKUP(AR58,'シフト記号表（勤務時間帯）'!$C$6:$K$35,9,FALSE))</f>
        <v/>
      </c>
      <c r="AS59" s="1120" t="str">
        <f>IF(AS58="","",VLOOKUP(AS58,'シフト記号表（勤務時間帯）'!$C$6:$K$35,9,FALSE))</f>
        <v/>
      </c>
      <c r="AT59" s="1133" t="str">
        <f>IF(AT58="","",VLOOKUP(AT58,'シフト記号表（勤務時間帯）'!$C$6:$K$35,9,FALSE))</f>
        <v/>
      </c>
      <c r="AU59" s="1107" t="str">
        <f>IF(AU58="","",VLOOKUP(AU58,'シフト記号表（勤務時間帯）'!$C$6:$K$35,9,FALSE))</f>
        <v/>
      </c>
      <c r="AV59" s="1120" t="str">
        <f>IF(AV58="","",VLOOKUP(AV58,'シフト記号表（勤務時間帯）'!$C$6:$K$35,9,FALSE))</f>
        <v/>
      </c>
      <c r="AW59" s="1120" t="str">
        <f>IF(AW58="","",VLOOKUP(AW58,'シフト記号表（勤務時間帯）'!$C$6:$K$35,9,FALSE))</f>
        <v/>
      </c>
      <c r="AX59" s="1175">
        <f>IF($BB$3="４週",SUM(S59:AT59),IF($BB$3="暦月",SUM(S59:AW59),""))</f>
        <v>0</v>
      </c>
      <c r="AY59" s="1185"/>
      <c r="AZ59" s="1197">
        <f>IF($BB$3="４週",AX59/4,IF($BB$3="暦月",'通所型サービス（1枚版）'!AX59/('通所型サービス（1枚版）'!$BB$8/7),""))</f>
        <v>0</v>
      </c>
      <c r="BA59" s="1206"/>
      <c r="BB59" s="1224"/>
      <c r="BC59" s="1059"/>
      <c r="BD59" s="1059"/>
      <c r="BE59" s="1059"/>
      <c r="BF59" s="1067"/>
    </row>
    <row r="60" spans="2:58" ht="20.25" customHeight="1">
      <c r="B60" s="965"/>
      <c r="C60" s="982"/>
      <c r="D60" s="1001"/>
      <c r="E60" s="1011"/>
      <c r="F60" s="1016">
        <f>C58</f>
        <v>0</v>
      </c>
      <c r="G60" s="1025"/>
      <c r="H60" s="1035"/>
      <c r="I60" s="1042"/>
      <c r="J60" s="1042"/>
      <c r="K60" s="1046"/>
      <c r="L60" s="1054"/>
      <c r="M60" s="1062"/>
      <c r="N60" s="1062"/>
      <c r="O60" s="1070"/>
      <c r="P60" s="1078" t="s">
        <v>490</v>
      </c>
      <c r="Q60" s="1087"/>
      <c r="R60" s="1095"/>
      <c r="S60" s="1108" t="str">
        <f>IF(S58="","",VLOOKUP(S58,'シフト記号表（勤務時間帯）'!$C$6:$U$35,19,FALSE))</f>
        <v/>
      </c>
      <c r="T60" s="1121" t="str">
        <f>IF(T58="","",VLOOKUP(T58,'シフト記号表（勤務時間帯）'!$C$6:$U$35,19,FALSE))</f>
        <v/>
      </c>
      <c r="U60" s="1121" t="str">
        <f>IF(U58="","",VLOOKUP(U58,'シフト記号表（勤務時間帯）'!$C$6:$U$35,19,FALSE))</f>
        <v/>
      </c>
      <c r="V60" s="1121" t="str">
        <f>IF(V58="","",VLOOKUP(V58,'シフト記号表（勤務時間帯）'!$C$6:$U$35,19,FALSE))</f>
        <v/>
      </c>
      <c r="W60" s="1121" t="str">
        <f>IF(W58="","",VLOOKUP(W58,'シフト記号表（勤務時間帯）'!$C$6:$U$35,19,FALSE))</f>
        <v/>
      </c>
      <c r="X60" s="1121" t="str">
        <f>IF(X58="","",VLOOKUP(X58,'シフト記号表（勤務時間帯）'!$C$6:$U$35,19,FALSE))</f>
        <v/>
      </c>
      <c r="Y60" s="1134" t="str">
        <f>IF(Y58="","",VLOOKUP(Y58,'シフト記号表（勤務時間帯）'!$C$6:$U$35,19,FALSE))</f>
        <v/>
      </c>
      <c r="Z60" s="1108" t="str">
        <f>IF(Z58="","",VLOOKUP(Z58,'シフト記号表（勤務時間帯）'!$C$6:$U$35,19,FALSE))</f>
        <v/>
      </c>
      <c r="AA60" s="1121" t="str">
        <f>IF(AA58="","",VLOOKUP(AA58,'シフト記号表（勤務時間帯）'!$C$6:$U$35,19,FALSE))</f>
        <v/>
      </c>
      <c r="AB60" s="1121" t="str">
        <f>IF(AB58="","",VLOOKUP(AB58,'シフト記号表（勤務時間帯）'!$C$6:$U$35,19,FALSE))</f>
        <v/>
      </c>
      <c r="AC60" s="1121" t="str">
        <f>IF(AC58="","",VLOOKUP(AC58,'シフト記号表（勤務時間帯）'!$C$6:$U$35,19,FALSE))</f>
        <v/>
      </c>
      <c r="AD60" s="1121" t="str">
        <f>IF(AD58="","",VLOOKUP(AD58,'シフト記号表（勤務時間帯）'!$C$6:$U$35,19,FALSE))</f>
        <v/>
      </c>
      <c r="AE60" s="1121" t="str">
        <f>IF(AE58="","",VLOOKUP(AE58,'シフト記号表（勤務時間帯）'!$C$6:$U$35,19,FALSE))</f>
        <v/>
      </c>
      <c r="AF60" s="1134" t="str">
        <f>IF(AF58="","",VLOOKUP(AF58,'シフト記号表（勤務時間帯）'!$C$6:$U$35,19,FALSE))</f>
        <v/>
      </c>
      <c r="AG60" s="1108" t="str">
        <f>IF(AG58="","",VLOOKUP(AG58,'シフト記号表（勤務時間帯）'!$C$6:$U$35,19,FALSE))</f>
        <v/>
      </c>
      <c r="AH60" s="1121" t="str">
        <f>IF(AH58="","",VLOOKUP(AH58,'シフト記号表（勤務時間帯）'!$C$6:$U$35,19,FALSE))</f>
        <v/>
      </c>
      <c r="AI60" s="1121" t="str">
        <f>IF(AI58="","",VLOOKUP(AI58,'シフト記号表（勤務時間帯）'!$C$6:$U$35,19,FALSE))</f>
        <v/>
      </c>
      <c r="AJ60" s="1121" t="str">
        <f>IF(AJ58="","",VLOOKUP(AJ58,'シフト記号表（勤務時間帯）'!$C$6:$U$35,19,FALSE))</f>
        <v/>
      </c>
      <c r="AK60" s="1121" t="str">
        <f>IF(AK58="","",VLOOKUP(AK58,'シフト記号表（勤務時間帯）'!$C$6:$U$35,19,FALSE))</f>
        <v/>
      </c>
      <c r="AL60" s="1121" t="str">
        <f>IF(AL58="","",VLOOKUP(AL58,'シフト記号表（勤務時間帯）'!$C$6:$U$35,19,FALSE))</f>
        <v/>
      </c>
      <c r="AM60" s="1134" t="str">
        <f>IF(AM58="","",VLOOKUP(AM58,'シフト記号表（勤務時間帯）'!$C$6:$U$35,19,FALSE))</f>
        <v/>
      </c>
      <c r="AN60" s="1108" t="str">
        <f>IF(AN58="","",VLOOKUP(AN58,'シフト記号表（勤務時間帯）'!$C$6:$U$35,19,FALSE))</f>
        <v/>
      </c>
      <c r="AO60" s="1121" t="str">
        <f>IF(AO58="","",VLOOKUP(AO58,'シフト記号表（勤務時間帯）'!$C$6:$U$35,19,FALSE))</f>
        <v/>
      </c>
      <c r="AP60" s="1121" t="str">
        <f>IF(AP58="","",VLOOKUP(AP58,'シフト記号表（勤務時間帯）'!$C$6:$U$35,19,FALSE))</f>
        <v/>
      </c>
      <c r="AQ60" s="1121" t="str">
        <f>IF(AQ58="","",VLOOKUP(AQ58,'シフト記号表（勤務時間帯）'!$C$6:$U$35,19,FALSE))</f>
        <v/>
      </c>
      <c r="AR60" s="1121" t="str">
        <f>IF(AR58="","",VLOOKUP(AR58,'シフト記号表（勤務時間帯）'!$C$6:$U$35,19,FALSE))</f>
        <v/>
      </c>
      <c r="AS60" s="1121" t="str">
        <f>IF(AS58="","",VLOOKUP(AS58,'シフト記号表（勤務時間帯）'!$C$6:$U$35,19,FALSE))</f>
        <v/>
      </c>
      <c r="AT60" s="1134" t="str">
        <f>IF(AT58="","",VLOOKUP(AT58,'シフト記号表（勤務時間帯）'!$C$6:$U$35,19,FALSE))</f>
        <v/>
      </c>
      <c r="AU60" s="1108" t="str">
        <f>IF(AU58="","",VLOOKUP(AU58,'シフト記号表（勤務時間帯）'!$C$6:$U$35,19,FALSE))</f>
        <v/>
      </c>
      <c r="AV60" s="1121" t="str">
        <f>IF(AV58="","",VLOOKUP(AV58,'シフト記号表（勤務時間帯）'!$C$6:$U$35,19,FALSE))</f>
        <v/>
      </c>
      <c r="AW60" s="1121" t="str">
        <f>IF(AW58="","",VLOOKUP(AW58,'シフト記号表（勤務時間帯）'!$C$6:$U$35,19,FALSE))</f>
        <v/>
      </c>
      <c r="AX60" s="1176">
        <f>IF($BB$3="４週",SUM(S60:AT60),IF($BB$3="暦月",SUM(S60:AW60),""))</f>
        <v>0</v>
      </c>
      <c r="AY60" s="1186"/>
      <c r="AZ60" s="1198">
        <f>IF($BB$3="４週",AX60/4,IF($BB$3="暦月",'通所型サービス（1枚版）'!AX60/('通所型サービス（1枚版）'!$BB$8/7),""))</f>
        <v>0</v>
      </c>
      <c r="BA60" s="1207"/>
      <c r="BB60" s="1226"/>
      <c r="BC60" s="1062"/>
      <c r="BD60" s="1062"/>
      <c r="BE60" s="1062"/>
      <c r="BF60" s="1070"/>
    </row>
    <row r="61" spans="2:58" s="955" customFormat="1" ht="6" customHeight="1">
      <c r="B61" s="966"/>
      <c r="C61" s="983"/>
      <c r="D61" s="983"/>
      <c r="E61" s="983"/>
      <c r="F61" s="1017"/>
      <c r="G61" s="1017"/>
      <c r="H61" s="1036"/>
      <c r="I61" s="1036"/>
      <c r="J61" s="1036"/>
      <c r="K61" s="1036"/>
      <c r="L61" s="1017"/>
      <c r="M61" s="1017"/>
      <c r="N61" s="1017"/>
      <c r="O61" s="1017"/>
      <c r="P61" s="1079"/>
      <c r="Q61" s="1079"/>
      <c r="R61" s="1079"/>
      <c r="S61" s="1036"/>
      <c r="T61" s="1036"/>
      <c r="U61" s="1036"/>
      <c r="V61" s="1036"/>
      <c r="W61" s="1036"/>
      <c r="X61" s="1036"/>
      <c r="Y61" s="1036"/>
      <c r="Z61" s="1036"/>
      <c r="AA61" s="1036"/>
      <c r="AB61" s="1036"/>
      <c r="AC61" s="1036"/>
      <c r="AD61" s="1036"/>
      <c r="AE61" s="1036"/>
      <c r="AF61" s="1036"/>
      <c r="AG61" s="1036"/>
      <c r="AH61" s="1036"/>
      <c r="AI61" s="1036"/>
      <c r="AJ61" s="1036"/>
      <c r="AK61" s="1036"/>
      <c r="AL61" s="1036"/>
      <c r="AM61" s="1036"/>
      <c r="AN61" s="1036"/>
      <c r="AO61" s="1036"/>
      <c r="AP61" s="1036"/>
      <c r="AQ61" s="1036"/>
      <c r="AR61" s="1036"/>
      <c r="AS61" s="1036"/>
      <c r="AT61" s="1036"/>
      <c r="AU61" s="1036"/>
      <c r="AV61" s="1036"/>
      <c r="AW61" s="1036"/>
      <c r="AX61" s="1178"/>
      <c r="AY61" s="1178"/>
      <c r="AZ61" s="1178"/>
      <c r="BA61" s="1178"/>
      <c r="BB61" s="1017"/>
      <c r="BC61" s="1017"/>
      <c r="BD61" s="1017"/>
      <c r="BE61" s="1017"/>
      <c r="BF61" s="1253"/>
    </row>
    <row r="62" spans="2:58" ht="20.100000000000001" customHeight="1">
      <c r="B62" s="967"/>
      <c r="C62" s="984"/>
      <c r="D62" s="984"/>
      <c r="E62" s="984"/>
      <c r="F62" s="984"/>
      <c r="G62" s="1026" t="s">
        <v>464</v>
      </c>
      <c r="H62" s="1026"/>
      <c r="I62" s="1026"/>
      <c r="J62" s="1026"/>
      <c r="K62" s="1026"/>
      <c r="L62" s="1026"/>
      <c r="M62" s="1026"/>
      <c r="N62" s="1026"/>
      <c r="O62" s="1026"/>
      <c r="P62" s="1026"/>
      <c r="Q62" s="1026"/>
      <c r="R62" s="1096"/>
      <c r="S62" s="1109" t="str">
        <f t="shared" ref="S62:AW62" si="1">IF(SUMIF($F$22:$F$60,"生活相談員",S22:S60)=0,"",SUMIF($F$22:$F$60,"生活相談員",S22:S60))</f>
        <v/>
      </c>
      <c r="T62" s="1122" t="str">
        <f t="shared" si="1"/>
        <v/>
      </c>
      <c r="U62" s="1122" t="str">
        <f t="shared" si="1"/>
        <v/>
      </c>
      <c r="V62" s="1122" t="str">
        <f t="shared" si="1"/>
        <v/>
      </c>
      <c r="W62" s="1122" t="str">
        <f t="shared" si="1"/>
        <v/>
      </c>
      <c r="X62" s="1122" t="str">
        <f t="shared" si="1"/>
        <v/>
      </c>
      <c r="Y62" s="1135" t="str">
        <f t="shared" si="1"/>
        <v/>
      </c>
      <c r="Z62" s="1109" t="str">
        <f t="shared" si="1"/>
        <v/>
      </c>
      <c r="AA62" s="1122" t="str">
        <f t="shared" si="1"/>
        <v/>
      </c>
      <c r="AB62" s="1122" t="str">
        <f t="shared" si="1"/>
        <v/>
      </c>
      <c r="AC62" s="1122" t="str">
        <f t="shared" si="1"/>
        <v/>
      </c>
      <c r="AD62" s="1122" t="str">
        <f t="shared" si="1"/>
        <v/>
      </c>
      <c r="AE62" s="1122" t="str">
        <f t="shared" si="1"/>
        <v/>
      </c>
      <c r="AF62" s="1135" t="str">
        <f t="shared" si="1"/>
        <v/>
      </c>
      <c r="AG62" s="1109" t="str">
        <f t="shared" si="1"/>
        <v/>
      </c>
      <c r="AH62" s="1122" t="str">
        <f t="shared" si="1"/>
        <v/>
      </c>
      <c r="AI62" s="1122" t="str">
        <f t="shared" si="1"/>
        <v/>
      </c>
      <c r="AJ62" s="1122" t="str">
        <f t="shared" si="1"/>
        <v/>
      </c>
      <c r="AK62" s="1122" t="str">
        <f t="shared" si="1"/>
        <v/>
      </c>
      <c r="AL62" s="1122" t="str">
        <f t="shared" si="1"/>
        <v/>
      </c>
      <c r="AM62" s="1135" t="str">
        <f t="shared" si="1"/>
        <v/>
      </c>
      <c r="AN62" s="1109" t="str">
        <f t="shared" si="1"/>
        <v/>
      </c>
      <c r="AO62" s="1122" t="str">
        <f t="shared" si="1"/>
        <v/>
      </c>
      <c r="AP62" s="1122" t="str">
        <f t="shared" si="1"/>
        <v/>
      </c>
      <c r="AQ62" s="1122" t="str">
        <f t="shared" si="1"/>
        <v/>
      </c>
      <c r="AR62" s="1122" t="str">
        <f t="shared" si="1"/>
        <v/>
      </c>
      <c r="AS62" s="1122" t="str">
        <f t="shared" si="1"/>
        <v/>
      </c>
      <c r="AT62" s="1135" t="str">
        <f t="shared" si="1"/>
        <v/>
      </c>
      <c r="AU62" s="1109" t="str">
        <f t="shared" si="1"/>
        <v/>
      </c>
      <c r="AV62" s="1122" t="str">
        <f t="shared" si="1"/>
        <v/>
      </c>
      <c r="AW62" s="1135" t="str">
        <f t="shared" si="1"/>
        <v/>
      </c>
      <c r="AX62" s="1179" t="str">
        <f>IF(SUMIF($F$22:$F$60,"生活相談員",AX22:AY60)=0,"",SUMIF($F$22:$F$60,"生活相談員",AX22:AY60))</f>
        <v/>
      </c>
      <c r="AY62" s="1188"/>
      <c r="AZ62" s="1200" t="str">
        <f>IF(AX62="","",IF($BB$3="４週",AX62/4,IF($BB$3="暦月",AX62/('通所型サービス（1枚版）'!$BB$8/7),"")))</f>
        <v/>
      </c>
      <c r="BA62" s="1209"/>
      <c r="BB62" s="1227"/>
      <c r="BC62" s="1239"/>
      <c r="BD62" s="1239"/>
      <c r="BE62" s="1239"/>
      <c r="BF62" s="1254"/>
    </row>
    <row r="63" spans="2:58" ht="20.25" customHeight="1">
      <c r="B63" s="968"/>
      <c r="C63" s="985"/>
      <c r="D63" s="985"/>
      <c r="E63" s="985"/>
      <c r="F63" s="985"/>
      <c r="G63" s="1027" t="s">
        <v>407</v>
      </c>
      <c r="H63" s="1027"/>
      <c r="I63" s="1027"/>
      <c r="J63" s="1027"/>
      <c r="K63" s="1027"/>
      <c r="L63" s="1027"/>
      <c r="M63" s="1027"/>
      <c r="N63" s="1027"/>
      <c r="O63" s="1027"/>
      <c r="P63" s="1027"/>
      <c r="Q63" s="1027"/>
      <c r="R63" s="1097"/>
      <c r="S63" s="1110" t="str">
        <f t="shared" ref="S63:AX63" si="2">IF(SUMIF($F$22:$F$60,"介護職員",S22:S60)=0,"",SUMIF($F$22:$F$60,"介護職員",S22:S60))</f>
        <v/>
      </c>
      <c r="T63" s="1123" t="str">
        <f t="shared" si="2"/>
        <v/>
      </c>
      <c r="U63" s="1123" t="str">
        <f t="shared" si="2"/>
        <v/>
      </c>
      <c r="V63" s="1123" t="str">
        <f t="shared" si="2"/>
        <v/>
      </c>
      <c r="W63" s="1123" t="str">
        <f t="shared" si="2"/>
        <v/>
      </c>
      <c r="X63" s="1123" t="str">
        <f t="shared" si="2"/>
        <v/>
      </c>
      <c r="Y63" s="1136" t="str">
        <f t="shared" si="2"/>
        <v/>
      </c>
      <c r="Z63" s="1110" t="str">
        <f t="shared" si="2"/>
        <v/>
      </c>
      <c r="AA63" s="1123" t="str">
        <f t="shared" si="2"/>
        <v/>
      </c>
      <c r="AB63" s="1123" t="str">
        <f t="shared" si="2"/>
        <v/>
      </c>
      <c r="AC63" s="1123" t="str">
        <f t="shared" si="2"/>
        <v/>
      </c>
      <c r="AD63" s="1123" t="str">
        <f t="shared" si="2"/>
        <v/>
      </c>
      <c r="AE63" s="1123" t="str">
        <f t="shared" si="2"/>
        <v/>
      </c>
      <c r="AF63" s="1136" t="str">
        <f t="shared" si="2"/>
        <v/>
      </c>
      <c r="AG63" s="1110" t="str">
        <f t="shared" si="2"/>
        <v/>
      </c>
      <c r="AH63" s="1123" t="str">
        <f t="shared" si="2"/>
        <v/>
      </c>
      <c r="AI63" s="1123" t="str">
        <f t="shared" si="2"/>
        <v/>
      </c>
      <c r="AJ63" s="1123" t="str">
        <f t="shared" si="2"/>
        <v/>
      </c>
      <c r="AK63" s="1123" t="str">
        <f t="shared" si="2"/>
        <v/>
      </c>
      <c r="AL63" s="1123" t="str">
        <f t="shared" si="2"/>
        <v/>
      </c>
      <c r="AM63" s="1136" t="str">
        <f t="shared" si="2"/>
        <v/>
      </c>
      <c r="AN63" s="1110" t="str">
        <f t="shared" si="2"/>
        <v/>
      </c>
      <c r="AO63" s="1123" t="str">
        <f t="shared" si="2"/>
        <v/>
      </c>
      <c r="AP63" s="1123" t="str">
        <f t="shared" si="2"/>
        <v/>
      </c>
      <c r="AQ63" s="1123" t="str">
        <f t="shared" si="2"/>
        <v/>
      </c>
      <c r="AR63" s="1123" t="str">
        <f t="shared" si="2"/>
        <v/>
      </c>
      <c r="AS63" s="1123" t="str">
        <f t="shared" si="2"/>
        <v/>
      </c>
      <c r="AT63" s="1136" t="str">
        <f t="shared" si="2"/>
        <v/>
      </c>
      <c r="AU63" s="1110" t="str">
        <f t="shared" si="2"/>
        <v/>
      </c>
      <c r="AV63" s="1123" t="str">
        <f t="shared" si="2"/>
        <v/>
      </c>
      <c r="AW63" s="1136" t="str">
        <f t="shared" si="2"/>
        <v/>
      </c>
      <c r="AX63" s="1180" t="str">
        <f t="shared" si="2"/>
        <v/>
      </c>
      <c r="AY63" s="1189"/>
      <c r="AZ63" s="1201" t="str">
        <f>IF(AX63="","",IF($BB$3="４週",AX63/4,IF($BB$3="暦月",AX63/('通所型サービス（1枚版）'!$BB$8/7),"")))</f>
        <v/>
      </c>
      <c r="BA63" s="1210"/>
      <c r="BB63" s="1228"/>
      <c r="BC63" s="1240"/>
      <c r="BD63" s="1240"/>
      <c r="BE63" s="1240"/>
      <c r="BF63" s="1255"/>
    </row>
    <row r="64" spans="2:58" ht="20.25" customHeight="1">
      <c r="B64" s="968"/>
      <c r="C64" s="985"/>
      <c r="D64" s="985"/>
      <c r="E64" s="985"/>
      <c r="F64" s="985"/>
      <c r="G64" s="1027" t="s">
        <v>486</v>
      </c>
      <c r="H64" s="1027"/>
      <c r="I64" s="1027"/>
      <c r="J64" s="1027"/>
      <c r="K64" s="1027"/>
      <c r="L64" s="1027"/>
      <c r="M64" s="1027"/>
      <c r="N64" s="1027"/>
      <c r="O64" s="1027"/>
      <c r="P64" s="1027"/>
      <c r="Q64" s="1027"/>
      <c r="R64" s="1097"/>
      <c r="S64" s="1111"/>
      <c r="T64" s="1124"/>
      <c r="U64" s="1124"/>
      <c r="V64" s="1124"/>
      <c r="W64" s="1124"/>
      <c r="X64" s="1124"/>
      <c r="Y64" s="1137"/>
      <c r="Z64" s="1111"/>
      <c r="AA64" s="1124"/>
      <c r="AB64" s="1124"/>
      <c r="AC64" s="1124"/>
      <c r="AD64" s="1124"/>
      <c r="AE64" s="1124"/>
      <c r="AF64" s="1137"/>
      <c r="AG64" s="1111"/>
      <c r="AH64" s="1124"/>
      <c r="AI64" s="1124"/>
      <c r="AJ64" s="1124"/>
      <c r="AK64" s="1124"/>
      <c r="AL64" s="1124"/>
      <c r="AM64" s="1137"/>
      <c r="AN64" s="1111"/>
      <c r="AO64" s="1124"/>
      <c r="AP64" s="1124"/>
      <c r="AQ64" s="1124"/>
      <c r="AR64" s="1124"/>
      <c r="AS64" s="1124"/>
      <c r="AT64" s="1137"/>
      <c r="AU64" s="1111"/>
      <c r="AV64" s="1124"/>
      <c r="AW64" s="1137"/>
      <c r="AX64" s="1181"/>
      <c r="AY64" s="1190"/>
      <c r="AZ64" s="1190"/>
      <c r="BA64" s="1211"/>
      <c r="BB64" s="1228"/>
      <c r="BC64" s="1240"/>
      <c r="BD64" s="1240"/>
      <c r="BE64" s="1240"/>
      <c r="BF64" s="1255"/>
    </row>
    <row r="65" spans="1:73" ht="20.25" customHeight="1">
      <c r="B65" s="968"/>
      <c r="C65" s="985"/>
      <c r="D65" s="985"/>
      <c r="E65" s="985"/>
      <c r="F65" s="985"/>
      <c r="G65" s="1027" t="s">
        <v>107</v>
      </c>
      <c r="H65" s="1027"/>
      <c r="I65" s="1027"/>
      <c r="J65" s="1027"/>
      <c r="K65" s="1027"/>
      <c r="L65" s="1027"/>
      <c r="M65" s="1027"/>
      <c r="N65" s="1027"/>
      <c r="O65" s="1027"/>
      <c r="P65" s="1027"/>
      <c r="Q65" s="1027"/>
      <c r="R65" s="1097"/>
      <c r="S65" s="1111"/>
      <c r="T65" s="1124"/>
      <c r="U65" s="1124"/>
      <c r="V65" s="1124"/>
      <c r="W65" s="1124"/>
      <c r="X65" s="1124"/>
      <c r="Y65" s="1137"/>
      <c r="Z65" s="1111"/>
      <c r="AA65" s="1124"/>
      <c r="AB65" s="1124"/>
      <c r="AC65" s="1124"/>
      <c r="AD65" s="1124"/>
      <c r="AE65" s="1124"/>
      <c r="AF65" s="1137"/>
      <c r="AG65" s="1111"/>
      <c r="AH65" s="1124"/>
      <c r="AI65" s="1124"/>
      <c r="AJ65" s="1124"/>
      <c r="AK65" s="1124"/>
      <c r="AL65" s="1124"/>
      <c r="AM65" s="1137"/>
      <c r="AN65" s="1111"/>
      <c r="AO65" s="1124"/>
      <c r="AP65" s="1124"/>
      <c r="AQ65" s="1124"/>
      <c r="AR65" s="1124"/>
      <c r="AS65" s="1124"/>
      <c r="AT65" s="1137"/>
      <c r="AU65" s="1111"/>
      <c r="AV65" s="1124"/>
      <c r="AW65" s="1137"/>
      <c r="AX65" s="1182"/>
      <c r="AY65" s="1191"/>
      <c r="AZ65" s="1191"/>
      <c r="BA65" s="1212"/>
      <c r="BB65" s="1228"/>
      <c r="BC65" s="1240"/>
      <c r="BD65" s="1240"/>
      <c r="BE65" s="1240"/>
      <c r="BF65" s="1255"/>
    </row>
    <row r="66" spans="1:73" ht="20.25" customHeight="1">
      <c r="B66" s="969"/>
      <c r="C66" s="986"/>
      <c r="D66" s="986"/>
      <c r="E66" s="986"/>
      <c r="F66" s="986"/>
      <c r="G66" s="1028" t="s">
        <v>487</v>
      </c>
      <c r="H66" s="1028"/>
      <c r="I66" s="1028"/>
      <c r="J66" s="1028"/>
      <c r="K66" s="1028"/>
      <c r="L66" s="1028"/>
      <c r="M66" s="1028"/>
      <c r="N66" s="1028"/>
      <c r="O66" s="1028"/>
      <c r="P66" s="1028"/>
      <c r="Q66" s="1028"/>
      <c r="R66" s="1098"/>
      <c r="S66" s="1112" t="str">
        <f t="shared" ref="S66:AW66" si="3">IF(S65&lt;&gt;"",IF(S64&gt;15,((S64-15)/5+1)*S65,S65),"")</f>
        <v/>
      </c>
      <c r="T66" s="1125" t="str">
        <f t="shared" si="3"/>
        <v/>
      </c>
      <c r="U66" s="1125" t="str">
        <f t="shared" si="3"/>
        <v/>
      </c>
      <c r="V66" s="1125" t="str">
        <f t="shared" si="3"/>
        <v/>
      </c>
      <c r="W66" s="1125" t="str">
        <f t="shared" si="3"/>
        <v/>
      </c>
      <c r="X66" s="1125" t="str">
        <f t="shared" si="3"/>
        <v/>
      </c>
      <c r="Y66" s="1138" t="str">
        <f t="shared" si="3"/>
        <v/>
      </c>
      <c r="Z66" s="1112" t="str">
        <f t="shared" si="3"/>
        <v/>
      </c>
      <c r="AA66" s="1125" t="str">
        <f t="shared" si="3"/>
        <v/>
      </c>
      <c r="AB66" s="1125" t="str">
        <f t="shared" si="3"/>
        <v/>
      </c>
      <c r="AC66" s="1125" t="str">
        <f t="shared" si="3"/>
        <v/>
      </c>
      <c r="AD66" s="1125" t="str">
        <f t="shared" si="3"/>
        <v/>
      </c>
      <c r="AE66" s="1125" t="str">
        <f t="shared" si="3"/>
        <v/>
      </c>
      <c r="AF66" s="1138" t="str">
        <f t="shared" si="3"/>
        <v/>
      </c>
      <c r="AG66" s="1112" t="str">
        <f t="shared" si="3"/>
        <v/>
      </c>
      <c r="AH66" s="1125" t="str">
        <f t="shared" si="3"/>
        <v/>
      </c>
      <c r="AI66" s="1125" t="str">
        <f t="shared" si="3"/>
        <v/>
      </c>
      <c r="AJ66" s="1125" t="str">
        <f t="shared" si="3"/>
        <v/>
      </c>
      <c r="AK66" s="1125" t="str">
        <f t="shared" si="3"/>
        <v/>
      </c>
      <c r="AL66" s="1125" t="str">
        <f t="shared" si="3"/>
        <v/>
      </c>
      <c r="AM66" s="1138" t="str">
        <f t="shared" si="3"/>
        <v/>
      </c>
      <c r="AN66" s="1112" t="str">
        <f t="shared" si="3"/>
        <v/>
      </c>
      <c r="AO66" s="1125" t="str">
        <f t="shared" si="3"/>
        <v/>
      </c>
      <c r="AP66" s="1125" t="str">
        <f t="shared" si="3"/>
        <v/>
      </c>
      <c r="AQ66" s="1125" t="str">
        <f t="shared" si="3"/>
        <v/>
      </c>
      <c r="AR66" s="1125" t="str">
        <f t="shared" si="3"/>
        <v/>
      </c>
      <c r="AS66" s="1125" t="str">
        <f t="shared" si="3"/>
        <v/>
      </c>
      <c r="AT66" s="1138" t="str">
        <f t="shared" si="3"/>
        <v/>
      </c>
      <c r="AU66" s="1110" t="str">
        <f t="shared" si="3"/>
        <v/>
      </c>
      <c r="AV66" s="1123" t="str">
        <f t="shared" si="3"/>
        <v/>
      </c>
      <c r="AW66" s="1136" t="str">
        <f t="shared" si="3"/>
        <v/>
      </c>
      <c r="AX66" s="1182"/>
      <c r="AY66" s="1191"/>
      <c r="AZ66" s="1191"/>
      <c r="BA66" s="1212"/>
      <c r="BB66" s="1228"/>
      <c r="BC66" s="1240"/>
      <c r="BD66" s="1240"/>
      <c r="BE66" s="1240"/>
      <c r="BF66" s="1255"/>
    </row>
    <row r="67" spans="1:73" ht="18.75" customHeight="1">
      <c r="B67" s="970" t="s">
        <v>484</v>
      </c>
      <c r="C67" s="987"/>
      <c r="D67" s="987"/>
      <c r="E67" s="987"/>
      <c r="F67" s="987"/>
      <c r="G67" s="987"/>
      <c r="H67" s="987"/>
      <c r="I67" s="987"/>
      <c r="J67" s="987"/>
      <c r="K67" s="1047"/>
      <c r="L67" s="1055" t="s">
        <v>437</v>
      </c>
      <c r="M67" s="1055"/>
      <c r="N67" s="1055"/>
      <c r="O67" s="1055"/>
      <c r="P67" s="1055"/>
      <c r="Q67" s="1055"/>
      <c r="R67" s="1099"/>
      <c r="S67" s="1113" t="str">
        <f t="shared" ref="S67:AW71" si="4">IF($L67="","",IF(COUNTIFS($F$22:$F$60,$L67,S$22:S$60,"&gt;0")=0,"",COUNTIFS($F$22:$F$60,$L67,S$22:S$60,"&gt;0")))</f>
        <v/>
      </c>
      <c r="T67" s="1126" t="str">
        <f t="shared" si="4"/>
        <v/>
      </c>
      <c r="U67" s="1126" t="str">
        <f t="shared" si="4"/>
        <v/>
      </c>
      <c r="V67" s="1126" t="str">
        <f t="shared" si="4"/>
        <v/>
      </c>
      <c r="W67" s="1126" t="str">
        <f t="shared" si="4"/>
        <v/>
      </c>
      <c r="X67" s="1126" t="str">
        <f t="shared" si="4"/>
        <v/>
      </c>
      <c r="Y67" s="1139" t="str">
        <f t="shared" si="4"/>
        <v/>
      </c>
      <c r="Z67" s="1143" t="str">
        <f t="shared" si="4"/>
        <v/>
      </c>
      <c r="AA67" s="1126" t="str">
        <f t="shared" si="4"/>
        <v/>
      </c>
      <c r="AB67" s="1126" t="str">
        <f t="shared" si="4"/>
        <v/>
      </c>
      <c r="AC67" s="1126" t="str">
        <f t="shared" si="4"/>
        <v/>
      </c>
      <c r="AD67" s="1126" t="str">
        <f t="shared" si="4"/>
        <v/>
      </c>
      <c r="AE67" s="1126" t="str">
        <f t="shared" si="4"/>
        <v/>
      </c>
      <c r="AF67" s="1139" t="str">
        <f t="shared" si="4"/>
        <v/>
      </c>
      <c r="AG67" s="1126" t="str">
        <f t="shared" si="4"/>
        <v/>
      </c>
      <c r="AH67" s="1126" t="str">
        <f t="shared" si="4"/>
        <v/>
      </c>
      <c r="AI67" s="1126" t="str">
        <f t="shared" si="4"/>
        <v/>
      </c>
      <c r="AJ67" s="1126" t="str">
        <f t="shared" si="4"/>
        <v/>
      </c>
      <c r="AK67" s="1126" t="str">
        <f t="shared" si="4"/>
        <v/>
      </c>
      <c r="AL67" s="1126" t="str">
        <f t="shared" si="4"/>
        <v/>
      </c>
      <c r="AM67" s="1139" t="str">
        <f t="shared" si="4"/>
        <v/>
      </c>
      <c r="AN67" s="1126" t="str">
        <f t="shared" si="4"/>
        <v/>
      </c>
      <c r="AO67" s="1126" t="str">
        <f t="shared" si="4"/>
        <v/>
      </c>
      <c r="AP67" s="1126" t="str">
        <f t="shared" si="4"/>
        <v/>
      </c>
      <c r="AQ67" s="1126" t="str">
        <f t="shared" si="4"/>
        <v/>
      </c>
      <c r="AR67" s="1126" t="str">
        <f t="shared" si="4"/>
        <v/>
      </c>
      <c r="AS67" s="1126" t="str">
        <f t="shared" si="4"/>
        <v/>
      </c>
      <c r="AT67" s="1139" t="str">
        <f t="shared" si="4"/>
        <v/>
      </c>
      <c r="AU67" s="1126" t="str">
        <f t="shared" si="4"/>
        <v/>
      </c>
      <c r="AV67" s="1126" t="str">
        <f t="shared" si="4"/>
        <v/>
      </c>
      <c r="AW67" s="1139" t="str">
        <f t="shared" si="4"/>
        <v/>
      </c>
      <c r="AX67" s="1182"/>
      <c r="AY67" s="1191"/>
      <c r="AZ67" s="1191"/>
      <c r="BA67" s="1212"/>
      <c r="BB67" s="1228"/>
      <c r="BC67" s="1240"/>
      <c r="BD67" s="1240"/>
      <c r="BE67" s="1240"/>
      <c r="BF67" s="1255"/>
    </row>
    <row r="68" spans="1:73" ht="18.75" customHeight="1">
      <c r="B68" s="970"/>
      <c r="C68" s="987"/>
      <c r="D68" s="987"/>
      <c r="E68" s="987"/>
      <c r="F68" s="987"/>
      <c r="G68" s="987"/>
      <c r="H68" s="987"/>
      <c r="I68" s="987"/>
      <c r="J68" s="987"/>
      <c r="K68" s="1047"/>
      <c r="L68" s="1056" t="s">
        <v>347</v>
      </c>
      <c r="M68" s="1056"/>
      <c r="N68" s="1056"/>
      <c r="O68" s="1056"/>
      <c r="P68" s="1056"/>
      <c r="Q68" s="1056"/>
      <c r="R68" s="1100"/>
      <c r="S68" s="1114" t="str">
        <f t="shared" si="4"/>
        <v/>
      </c>
      <c r="T68" s="1127" t="str">
        <f t="shared" si="4"/>
        <v/>
      </c>
      <c r="U68" s="1127" t="str">
        <f t="shared" si="4"/>
        <v/>
      </c>
      <c r="V68" s="1127" t="str">
        <f t="shared" si="4"/>
        <v/>
      </c>
      <c r="W68" s="1127" t="str">
        <f t="shared" si="4"/>
        <v/>
      </c>
      <c r="X68" s="1127" t="str">
        <f t="shared" si="4"/>
        <v/>
      </c>
      <c r="Y68" s="1140" t="str">
        <f t="shared" si="4"/>
        <v/>
      </c>
      <c r="Z68" s="1144" t="str">
        <f t="shared" si="4"/>
        <v/>
      </c>
      <c r="AA68" s="1127" t="str">
        <f t="shared" si="4"/>
        <v/>
      </c>
      <c r="AB68" s="1127" t="str">
        <f t="shared" si="4"/>
        <v/>
      </c>
      <c r="AC68" s="1127" t="str">
        <f t="shared" si="4"/>
        <v/>
      </c>
      <c r="AD68" s="1127" t="str">
        <f t="shared" si="4"/>
        <v/>
      </c>
      <c r="AE68" s="1127" t="str">
        <f t="shared" si="4"/>
        <v/>
      </c>
      <c r="AF68" s="1140" t="str">
        <f t="shared" si="4"/>
        <v/>
      </c>
      <c r="AG68" s="1127" t="str">
        <f t="shared" si="4"/>
        <v/>
      </c>
      <c r="AH68" s="1127" t="str">
        <f t="shared" si="4"/>
        <v/>
      </c>
      <c r="AI68" s="1127" t="str">
        <f t="shared" si="4"/>
        <v/>
      </c>
      <c r="AJ68" s="1127" t="str">
        <f t="shared" si="4"/>
        <v/>
      </c>
      <c r="AK68" s="1127" t="str">
        <f t="shared" si="4"/>
        <v/>
      </c>
      <c r="AL68" s="1127" t="str">
        <f t="shared" si="4"/>
        <v/>
      </c>
      <c r="AM68" s="1140" t="str">
        <f t="shared" si="4"/>
        <v/>
      </c>
      <c r="AN68" s="1127" t="str">
        <f t="shared" si="4"/>
        <v/>
      </c>
      <c r="AO68" s="1127" t="str">
        <f t="shared" si="4"/>
        <v/>
      </c>
      <c r="AP68" s="1127" t="str">
        <f t="shared" si="4"/>
        <v/>
      </c>
      <c r="AQ68" s="1127" t="str">
        <f t="shared" si="4"/>
        <v/>
      </c>
      <c r="AR68" s="1127" t="str">
        <f t="shared" si="4"/>
        <v/>
      </c>
      <c r="AS68" s="1127" t="str">
        <f t="shared" si="4"/>
        <v/>
      </c>
      <c r="AT68" s="1140" t="str">
        <f t="shared" si="4"/>
        <v/>
      </c>
      <c r="AU68" s="1127" t="str">
        <f t="shared" si="4"/>
        <v/>
      </c>
      <c r="AV68" s="1127" t="str">
        <f t="shared" si="4"/>
        <v/>
      </c>
      <c r="AW68" s="1140" t="str">
        <f t="shared" si="4"/>
        <v/>
      </c>
      <c r="AX68" s="1182"/>
      <c r="AY68" s="1191"/>
      <c r="AZ68" s="1191"/>
      <c r="BA68" s="1212"/>
      <c r="BB68" s="1228"/>
      <c r="BC68" s="1240"/>
      <c r="BD68" s="1240"/>
      <c r="BE68" s="1240"/>
      <c r="BF68" s="1255"/>
    </row>
    <row r="69" spans="1:73" ht="18.75" customHeight="1">
      <c r="B69" s="970"/>
      <c r="C69" s="987"/>
      <c r="D69" s="987"/>
      <c r="E69" s="987"/>
      <c r="F69" s="987"/>
      <c r="G69" s="987"/>
      <c r="H69" s="987"/>
      <c r="I69" s="987"/>
      <c r="J69" s="987"/>
      <c r="K69" s="1047"/>
      <c r="L69" s="1056" t="s">
        <v>488</v>
      </c>
      <c r="M69" s="1056"/>
      <c r="N69" s="1056"/>
      <c r="O69" s="1056"/>
      <c r="P69" s="1056"/>
      <c r="Q69" s="1056"/>
      <c r="R69" s="1100"/>
      <c r="S69" s="1114" t="str">
        <f t="shared" si="4"/>
        <v/>
      </c>
      <c r="T69" s="1127" t="str">
        <f t="shared" si="4"/>
        <v/>
      </c>
      <c r="U69" s="1127" t="str">
        <f t="shared" si="4"/>
        <v/>
      </c>
      <c r="V69" s="1127" t="str">
        <f t="shared" si="4"/>
        <v/>
      </c>
      <c r="W69" s="1127" t="str">
        <f t="shared" si="4"/>
        <v/>
      </c>
      <c r="X69" s="1127" t="str">
        <f t="shared" si="4"/>
        <v/>
      </c>
      <c r="Y69" s="1140" t="str">
        <f t="shared" si="4"/>
        <v/>
      </c>
      <c r="Z69" s="1144" t="str">
        <f t="shared" si="4"/>
        <v/>
      </c>
      <c r="AA69" s="1127" t="str">
        <f t="shared" si="4"/>
        <v/>
      </c>
      <c r="AB69" s="1127" t="str">
        <f t="shared" si="4"/>
        <v/>
      </c>
      <c r="AC69" s="1127" t="str">
        <f t="shared" si="4"/>
        <v/>
      </c>
      <c r="AD69" s="1127" t="str">
        <f t="shared" si="4"/>
        <v/>
      </c>
      <c r="AE69" s="1127" t="str">
        <f t="shared" si="4"/>
        <v/>
      </c>
      <c r="AF69" s="1140" t="str">
        <f t="shared" si="4"/>
        <v/>
      </c>
      <c r="AG69" s="1127" t="str">
        <f t="shared" si="4"/>
        <v/>
      </c>
      <c r="AH69" s="1127" t="str">
        <f t="shared" si="4"/>
        <v/>
      </c>
      <c r="AI69" s="1127" t="str">
        <f t="shared" si="4"/>
        <v/>
      </c>
      <c r="AJ69" s="1127" t="str">
        <f t="shared" si="4"/>
        <v/>
      </c>
      <c r="AK69" s="1127" t="str">
        <f t="shared" si="4"/>
        <v/>
      </c>
      <c r="AL69" s="1127" t="str">
        <f t="shared" si="4"/>
        <v/>
      </c>
      <c r="AM69" s="1140" t="str">
        <f t="shared" si="4"/>
        <v/>
      </c>
      <c r="AN69" s="1127" t="str">
        <f t="shared" si="4"/>
        <v/>
      </c>
      <c r="AO69" s="1127" t="str">
        <f t="shared" si="4"/>
        <v/>
      </c>
      <c r="AP69" s="1127" t="str">
        <f t="shared" si="4"/>
        <v/>
      </c>
      <c r="AQ69" s="1127" t="str">
        <f t="shared" si="4"/>
        <v/>
      </c>
      <c r="AR69" s="1127" t="str">
        <f t="shared" si="4"/>
        <v/>
      </c>
      <c r="AS69" s="1127" t="str">
        <f t="shared" si="4"/>
        <v/>
      </c>
      <c r="AT69" s="1140" t="str">
        <f t="shared" si="4"/>
        <v/>
      </c>
      <c r="AU69" s="1127" t="str">
        <f t="shared" si="4"/>
        <v/>
      </c>
      <c r="AV69" s="1127" t="str">
        <f t="shared" si="4"/>
        <v/>
      </c>
      <c r="AW69" s="1140" t="str">
        <f t="shared" si="4"/>
        <v/>
      </c>
      <c r="AX69" s="1182"/>
      <c r="AY69" s="1191"/>
      <c r="AZ69" s="1191"/>
      <c r="BA69" s="1212"/>
      <c r="BB69" s="1228"/>
      <c r="BC69" s="1240"/>
      <c r="BD69" s="1240"/>
      <c r="BE69" s="1240"/>
      <c r="BF69" s="1255"/>
    </row>
    <row r="70" spans="1:73" ht="18.75" customHeight="1">
      <c r="B70" s="970"/>
      <c r="C70" s="987"/>
      <c r="D70" s="987"/>
      <c r="E70" s="987"/>
      <c r="F70" s="987"/>
      <c r="G70" s="987"/>
      <c r="H70" s="987"/>
      <c r="I70" s="987"/>
      <c r="J70" s="987"/>
      <c r="K70" s="1047"/>
      <c r="L70" s="1056" t="s">
        <v>489</v>
      </c>
      <c r="M70" s="1056"/>
      <c r="N70" s="1056"/>
      <c r="O70" s="1056"/>
      <c r="P70" s="1056"/>
      <c r="Q70" s="1056"/>
      <c r="R70" s="1100"/>
      <c r="S70" s="1114" t="str">
        <f t="shared" si="4"/>
        <v/>
      </c>
      <c r="T70" s="1127" t="str">
        <f t="shared" si="4"/>
        <v/>
      </c>
      <c r="U70" s="1127" t="str">
        <f t="shared" si="4"/>
        <v/>
      </c>
      <c r="V70" s="1127" t="str">
        <f t="shared" si="4"/>
        <v/>
      </c>
      <c r="W70" s="1127" t="str">
        <f t="shared" si="4"/>
        <v/>
      </c>
      <c r="X70" s="1127" t="str">
        <f t="shared" si="4"/>
        <v/>
      </c>
      <c r="Y70" s="1140" t="str">
        <f t="shared" si="4"/>
        <v/>
      </c>
      <c r="Z70" s="1144" t="str">
        <f t="shared" si="4"/>
        <v/>
      </c>
      <c r="AA70" s="1127" t="str">
        <f t="shared" si="4"/>
        <v/>
      </c>
      <c r="AB70" s="1127" t="str">
        <f t="shared" si="4"/>
        <v/>
      </c>
      <c r="AC70" s="1127" t="str">
        <f t="shared" si="4"/>
        <v/>
      </c>
      <c r="AD70" s="1127" t="str">
        <f t="shared" si="4"/>
        <v/>
      </c>
      <c r="AE70" s="1127" t="str">
        <f t="shared" si="4"/>
        <v/>
      </c>
      <c r="AF70" s="1140" t="str">
        <f t="shared" si="4"/>
        <v/>
      </c>
      <c r="AG70" s="1127" t="str">
        <f t="shared" si="4"/>
        <v/>
      </c>
      <c r="AH70" s="1127" t="str">
        <f t="shared" si="4"/>
        <v/>
      </c>
      <c r="AI70" s="1127" t="str">
        <f t="shared" si="4"/>
        <v/>
      </c>
      <c r="AJ70" s="1127" t="str">
        <f t="shared" si="4"/>
        <v/>
      </c>
      <c r="AK70" s="1127" t="str">
        <f t="shared" si="4"/>
        <v/>
      </c>
      <c r="AL70" s="1127" t="str">
        <f t="shared" si="4"/>
        <v/>
      </c>
      <c r="AM70" s="1140" t="str">
        <f t="shared" si="4"/>
        <v/>
      </c>
      <c r="AN70" s="1127" t="str">
        <f t="shared" si="4"/>
        <v/>
      </c>
      <c r="AO70" s="1127" t="str">
        <f t="shared" si="4"/>
        <v/>
      </c>
      <c r="AP70" s="1127" t="str">
        <f t="shared" si="4"/>
        <v/>
      </c>
      <c r="AQ70" s="1127" t="str">
        <f t="shared" si="4"/>
        <v/>
      </c>
      <c r="AR70" s="1127" t="str">
        <f t="shared" si="4"/>
        <v/>
      </c>
      <c r="AS70" s="1127" t="str">
        <f t="shared" si="4"/>
        <v/>
      </c>
      <c r="AT70" s="1140" t="str">
        <f t="shared" si="4"/>
        <v/>
      </c>
      <c r="AU70" s="1127" t="str">
        <f t="shared" si="4"/>
        <v/>
      </c>
      <c r="AV70" s="1127" t="str">
        <f t="shared" si="4"/>
        <v/>
      </c>
      <c r="AW70" s="1140" t="str">
        <f t="shared" si="4"/>
        <v/>
      </c>
      <c r="AX70" s="1182"/>
      <c r="AY70" s="1191"/>
      <c r="AZ70" s="1191"/>
      <c r="BA70" s="1212"/>
      <c r="BB70" s="1228"/>
      <c r="BC70" s="1240"/>
      <c r="BD70" s="1240"/>
      <c r="BE70" s="1240"/>
      <c r="BF70" s="1255"/>
    </row>
    <row r="71" spans="1:73" ht="18.75" customHeight="1">
      <c r="B71" s="971"/>
      <c r="C71" s="988"/>
      <c r="D71" s="988"/>
      <c r="E71" s="988"/>
      <c r="F71" s="988"/>
      <c r="G71" s="988"/>
      <c r="H71" s="988"/>
      <c r="I71" s="988"/>
      <c r="J71" s="988"/>
      <c r="K71" s="1048"/>
      <c r="L71" s="1057"/>
      <c r="M71" s="1057"/>
      <c r="N71" s="1057"/>
      <c r="O71" s="1057"/>
      <c r="P71" s="1057"/>
      <c r="Q71" s="1057"/>
      <c r="R71" s="1101"/>
      <c r="S71" s="1115" t="str">
        <f t="shared" si="4"/>
        <v/>
      </c>
      <c r="T71" s="1128" t="str">
        <f t="shared" si="4"/>
        <v/>
      </c>
      <c r="U71" s="1128" t="str">
        <f t="shared" si="4"/>
        <v/>
      </c>
      <c r="V71" s="1128" t="str">
        <f t="shared" si="4"/>
        <v/>
      </c>
      <c r="W71" s="1128" t="str">
        <f t="shared" si="4"/>
        <v/>
      </c>
      <c r="X71" s="1128" t="str">
        <f t="shared" si="4"/>
        <v/>
      </c>
      <c r="Y71" s="1141" t="str">
        <f t="shared" si="4"/>
        <v/>
      </c>
      <c r="Z71" s="1145" t="str">
        <f t="shared" si="4"/>
        <v/>
      </c>
      <c r="AA71" s="1128" t="str">
        <f t="shared" si="4"/>
        <v/>
      </c>
      <c r="AB71" s="1128" t="str">
        <f t="shared" si="4"/>
        <v/>
      </c>
      <c r="AC71" s="1128" t="str">
        <f t="shared" si="4"/>
        <v/>
      </c>
      <c r="AD71" s="1128" t="str">
        <f t="shared" si="4"/>
        <v/>
      </c>
      <c r="AE71" s="1128" t="str">
        <f t="shared" si="4"/>
        <v/>
      </c>
      <c r="AF71" s="1141" t="str">
        <f t="shared" si="4"/>
        <v/>
      </c>
      <c r="AG71" s="1128" t="str">
        <f t="shared" si="4"/>
        <v/>
      </c>
      <c r="AH71" s="1128" t="str">
        <f t="shared" si="4"/>
        <v/>
      </c>
      <c r="AI71" s="1128" t="str">
        <f t="shared" si="4"/>
        <v/>
      </c>
      <c r="AJ71" s="1128" t="str">
        <f t="shared" si="4"/>
        <v/>
      </c>
      <c r="AK71" s="1128" t="str">
        <f t="shared" si="4"/>
        <v/>
      </c>
      <c r="AL71" s="1128" t="str">
        <f t="shared" si="4"/>
        <v/>
      </c>
      <c r="AM71" s="1141" t="str">
        <f t="shared" si="4"/>
        <v/>
      </c>
      <c r="AN71" s="1128" t="str">
        <f t="shared" si="4"/>
        <v/>
      </c>
      <c r="AO71" s="1128" t="str">
        <f t="shared" si="4"/>
        <v/>
      </c>
      <c r="AP71" s="1128" t="str">
        <f t="shared" si="4"/>
        <v/>
      </c>
      <c r="AQ71" s="1128" t="str">
        <f t="shared" si="4"/>
        <v/>
      </c>
      <c r="AR71" s="1128" t="str">
        <f t="shared" si="4"/>
        <v/>
      </c>
      <c r="AS71" s="1128" t="str">
        <f t="shared" si="4"/>
        <v/>
      </c>
      <c r="AT71" s="1141" t="str">
        <f t="shared" si="4"/>
        <v/>
      </c>
      <c r="AU71" s="1128" t="str">
        <f t="shared" si="4"/>
        <v/>
      </c>
      <c r="AV71" s="1128" t="str">
        <f t="shared" si="4"/>
        <v/>
      </c>
      <c r="AW71" s="1141" t="str">
        <f t="shared" si="4"/>
        <v/>
      </c>
      <c r="AX71" s="1183"/>
      <c r="AY71" s="1192"/>
      <c r="AZ71" s="1192"/>
      <c r="BA71" s="1213"/>
      <c r="BB71" s="1229"/>
      <c r="BC71" s="1241"/>
      <c r="BD71" s="1241"/>
      <c r="BE71" s="1241"/>
      <c r="BF71" s="1256"/>
    </row>
    <row r="72" spans="1:73" ht="13.5" customHeight="1">
      <c r="C72" s="989"/>
      <c r="D72" s="989"/>
      <c r="E72" s="989"/>
      <c r="F72" s="989"/>
      <c r="G72" s="1029"/>
      <c r="H72" s="1037"/>
      <c r="AF72" s="991"/>
    </row>
    <row r="73" spans="1:73" ht="11.45" customHeight="1">
      <c r="H73" s="1038"/>
      <c r="I73" s="1038"/>
      <c r="J73" s="1038"/>
      <c r="K73" s="1038"/>
      <c r="L73" s="1038"/>
      <c r="M73" s="1038"/>
      <c r="N73" s="1038"/>
      <c r="O73" s="1038"/>
      <c r="P73" s="1038"/>
      <c r="Q73" s="1038"/>
      <c r="R73" s="1038"/>
      <c r="S73" s="1038"/>
      <c r="T73" s="1038"/>
      <c r="U73" s="1038"/>
      <c r="V73" s="1038"/>
      <c r="W73" s="1038"/>
      <c r="X73" s="1038"/>
      <c r="Y73" s="1038"/>
      <c r="Z73" s="1038"/>
      <c r="AA73" s="1038"/>
      <c r="AB73" s="1038"/>
      <c r="AC73" s="1038"/>
      <c r="AD73" s="1038"/>
      <c r="AE73" s="1038"/>
      <c r="AF73" s="1038"/>
      <c r="AG73" s="1038"/>
      <c r="AH73" s="1038"/>
      <c r="AI73" s="1038"/>
      <c r="AJ73" s="1038"/>
      <c r="AK73" s="1038"/>
      <c r="AL73" s="1038"/>
      <c r="AM73" s="1038"/>
      <c r="AN73" s="1038"/>
      <c r="AO73" s="1038"/>
      <c r="AP73" s="1038"/>
      <c r="AQ73" s="1038"/>
      <c r="AR73" s="1038"/>
      <c r="AS73" s="1038"/>
      <c r="AT73" s="1038"/>
      <c r="AU73" s="1038"/>
      <c r="AV73" s="1038"/>
      <c r="AW73" s="1038"/>
      <c r="AX73" s="1038"/>
      <c r="AY73" s="1038"/>
      <c r="AZ73" s="1038"/>
      <c r="BA73" s="1038"/>
    </row>
    <row r="74" spans="1:73" ht="20.25" customHeight="1">
      <c r="A74" s="956"/>
      <c r="B74" s="956"/>
      <c r="G74" s="956"/>
      <c r="H74" s="956"/>
      <c r="I74" s="956"/>
      <c r="J74" s="956"/>
      <c r="K74" s="956"/>
      <c r="L74" s="956"/>
      <c r="M74" s="956"/>
      <c r="N74" s="956"/>
      <c r="O74" s="956"/>
      <c r="P74" s="956"/>
      <c r="Q74" s="956"/>
      <c r="R74" s="956"/>
      <c r="S74" s="956"/>
      <c r="T74" s="956"/>
      <c r="U74" s="956"/>
      <c r="V74" s="956"/>
      <c r="W74" s="956"/>
      <c r="X74" s="956"/>
      <c r="Y74" s="956"/>
      <c r="Z74" s="956"/>
      <c r="AA74" s="956"/>
      <c r="AB74" s="956"/>
      <c r="AC74" s="956"/>
      <c r="AD74" s="956"/>
      <c r="AE74" s="956"/>
      <c r="AF74" s="956"/>
      <c r="AG74" s="956"/>
      <c r="AH74" s="956"/>
      <c r="AI74" s="956"/>
      <c r="AJ74" s="956"/>
      <c r="AK74" s="956"/>
      <c r="AL74" s="956"/>
      <c r="AM74" s="956"/>
      <c r="AN74" s="956"/>
      <c r="AO74" s="956"/>
      <c r="AP74" s="956"/>
      <c r="AQ74" s="956"/>
      <c r="AR74" s="956"/>
      <c r="AS74" s="956"/>
      <c r="AT74" s="956"/>
      <c r="AU74" s="956"/>
      <c r="AV74" s="956"/>
      <c r="BN74" s="1244"/>
      <c r="BO74" s="1257"/>
      <c r="BP74" s="1244"/>
      <c r="BQ74" s="1244"/>
      <c r="BR74" s="1244"/>
      <c r="BS74" s="1258"/>
      <c r="BT74" s="1259"/>
      <c r="BU74" s="1259"/>
    </row>
    <row r="75" spans="1:73" ht="20.25" customHeight="1">
      <c r="C75" s="990"/>
      <c r="D75" s="990"/>
      <c r="E75" s="990"/>
      <c r="F75" s="990"/>
      <c r="G75" s="990"/>
      <c r="H75" s="991"/>
      <c r="I75" s="991"/>
    </row>
    <row r="76" spans="1:73" ht="20.25" customHeight="1">
      <c r="C76" s="990"/>
      <c r="D76" s="990"/>
      <c r="E76" s="990"/>
      <c r="F76" s="990"/>
      <c r="G76" s="990"/>
      <c r="H76" s="991"/>
      <c r="I76" s="991"/>
    </row>
    <row r="77" spans="1:73" ht="20.25" customHeight="1">
      <c r="C77" s="991"/>
      <c r="D77" s="991"/>
      <c r="E77" s="991"/>
      <c r="F77" s="991"/>
      <c r="G77" s="991"/>
    </row>
    <row r="78" spans="1:73" ht="20.25" customHeight="1">
      <c r="C78" s="991"/>
      <c r="D78" s="991"/>
      <c r="E78" s="991"/>
      <c r="F78" s="991"/>
      <c r="G78" s="991"/>
    </row>
    <row r="79" spans="1:73" ht="20.25" customHeight="1">
      <c r="C79" s="991"/>
      <c r="D79" s="991"/>
      <c r="E79" s="991"/>
      <c r="F79" s="991"/>
      <c r="G79" s="991"/>
    </row>
    <row r="80" spans="1:73" ht="20.25" customHeight="1">
      <c r="C80" s="991"/>
      <c r="D80" s="991"/>
      <c r="E80" s="991"/>
      <c r="F80" s="991"/>
      <c r="G80" s="991"/>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5"/>
  <conditionalFormatting sqref="S24 S62:BA71">
    <cfRule type="expression" dxfId="547" priority="783">
      <formula>INDIRECT(ADDRESS(ROW(),COLUMN()))=TRUNC(INDIRECT(ADDRESS(ROW(),COLUMN())))</formula>
    </cfRule>
  </conditionalFormatting>
  <conditionalFormatting sqref="S23">
    <cfRule type="expression" dxfId="546" priority="782">
      <formula>INDIRECT(ADDRESS(ROW(),COLUMN()))=TRUNC(INDIRECT(ADDRESS(ROW(),COLUMN())))</formula>
    </cfRule>
  </conditionalFormatting>
  <conditionalFormatting sqref="T24:Y24">
    <cfRule type="expression" dxfId="545" priority="781">
      <formula>INDIRECT(ADDRESS(ROW(),COLUMN()))=TRUNC(INDIRECT(ADDRESS(ROW(),COLUMN())))</formula>
    </cfRule>
  </conditionalFormatting>
  <conditionalFormatting sqref="T23:Y23">
    <cfRule type="expression" dxfId="544" priority="780">
      <formula>INDIRECT(ADDRESS(ROW(),COLUMN()))=TRUNC(INDIRECT(ADDRESS(ROW(),COLUMN())))</formula>
    </cfRule>
  </conditionalFormatting>
  <conditionalFormatting sqref="AX23:BA24">
    <cfRule type="expression" dxfId="543" priority="763">
      <formula>INDIRECT(ADDRESS(ROW(),COLUMN()))=TRUNC(INDIRECT(ADDRESS(ROW(),COLUMN())))</formula>
    </cfRule>
  </conditionalFormatting>
  <conditionalFormatting sqref="BC14:BD14">
    <cfRule type="expression" dxfId="542" priority="509">
      <formula>INDIRECT(ADDRESS(ROW(),COLUMN()))=TRUNC(INDIRECT(ADDRESS(ROW(),COLUMN())))</formula>
    </cfRule>
  </conditionalFormatting>
  <conditionalFormatting sqref="Z24">
    <cfRule type="expression" dxfId="541" priority="508">
      <formula>INDIRECT(ADDRESS(ROW(),COLUMN()))=TRUNC(INDIRECT(ADDRESS(ROW(),COLUMN())))</formula>
    </cfRule>
  </conditionalFormatting>
  <conditionalFormatting sqref="Z23">
    <cfRule type="expression" dxfId="540" priority="507">
      <formula>INDIRECT(ADDRESS(ROW(),COLUMN()))=TRUNC(INDIRECT(ADDRESS(ROW(),COLUMN())))</formula>
    </cfRule>
  </conditionalFormatting>
  <conditionalFormatting sqref="AA24:AF24">
    <cfRule type="expression" dxfId="539" priority="506">
      <formula>INDIRECT(ADDRESS(ROW(),COLUMN()))=TRUNC(INDIRECT(ADDRESS(ROW(),COLUMN())))</formula>
    </cfRule>
  </conditionalFormatting>
  <conditionalFormatting sqref="AA23:AF23">
    <cfRule type="expression" dxfId="538" priority="505">
      <formula>INDIRECT(ADDRESS(ROW(),COLUMN()))=TRUNC(INDIRECT(ADDRESS(ROW(),COLUMN())))</formula>
    </cfRule>
  </conditionalFormatting>
  <conditionalFormatting sqref="AG24">
    <cfRule type="expression" dxfId="537" priority="504">
      <formula>INDIRECT(ADDRESS(ROW(),COLUMN()))=TRUNC(INDIRECT(ADDRESS(ROW(),COLUMN())))</formula>
    </cfRule>
  </conditionalFormatting>
  <conditionalFormatting sqref="AG23">
    <cfRule type="expression" dxfId="536" priority="503">
      <formula>INDIRECT(ADDRESS(ROW(),COLUMN()))=TRUNC(INDIRECT(ADDRESS(ROW(),COLUMN())))</formula>
    </cfRule>
  </conditionalFormatting>
  <conditionalFormatting sqref="AH24:AM24">
    <cfRule type="expression" dxfId="535" priority="502">
      <formula>INDIRECT(ADDRESS(ROW(),COLUMN()))=TRUNC(INDIRECT(ADDRESS(ROW(),COLUMN())))</formula>
    </cfRule>
  </conditionalFormatting>
  <conditionalFormatting sqref="AH23:AM23">
    <cfRule type="expression" dxfId="534" priority="501">
      <formula>INDIRECT(ADDRESS(ROW(),COLUMN()))=TRUNC(INDIRECT(ADDRESS(ROW(),COLUMN())))</formula>
    </cfRule>
  </conditionalFormatting>
  <conditionalFormatting sqref="AN24">
    <cfRule type="expression" dxfId="533" priority="500">
      <formula>INDIRECT(ADDRESS(ROW(),COLUMN()))=TRUNC(INDIRECT(ADDRESS(ROW(),COLUMN())))</formula>
    </cfRule>
  </conditionalFormatting>
  <conditionalFormatting sqref="AN23">
    <cfRule type="expression" dxfId="532" priority="499">
      <formula>INDIRECT(ADDRESS(ROW(),COLUMN()))=TRUNC(INDIRECT(ADDRESS(ROW(),COLUMN())))</formula>
    </cfRule>
  </conditionalFormatting>
  <conditionalFormatting sqref="AO24:AT24">
    <cfRule type="expression" dxfId="531" priority="498">
      <formula>INDIRECT(ADDRESS(ROW(),COLUMN()))=TRUNC(INDIRECT(ADDRESS(ROW(),COLUMN())))</formula>
    </cfRule>
  </conditionalFormatting>
  <conditionalFormatting sqref="AO23:AT23">
    <cfRule type="expression" dxfId="530" priority="497">
      <formula>INDIRECT(ADDRESS(ROW(),COLUMN()))=TRUNC(INDIRECT(ADDRESS(ROW(),COLUMN())))</formula>
    </cfRule>
  </conditionalFormatting>
  <conditionalFormatting sqref="AU24">
    <cfRule type="expression" dxfId="529" priority="496">
      <formula>INDIRECT(ADDRESS(ROW(),COLUMN()))=TRUNC(INDIRECT(ADDRESS(ROW(),COLUMN())))</formula>
    </cfRule>
  </conditionalFormatting>
  <conditionalFormatting sqref="AU23">
    <cfRule type="expression" dxfId="528" priority="495">
      <formula>INDIRECT(ADDRESS(ROW(),COLUMN()))=TRUNC(INDIRECT(ADDRESS(ROW(),COLUMN())))</formula>
    </cfRule>
  </conditionalFormatting>
  <conditionalFormatting sqref="AV24:AW24">
    <cfRule type="expression" dxfId="527" priority="494">
      <formula>INDIRECT(ADDRESS(ROW(),COLUMN()))=TRUNC(INDIRECT(ADDRESS(ROW(),COLUMN())))</formula>
    </cfRule>
  </conditionalFormatting>
  <conditionalFormatting sqref="AV23:AW23">
    <cfRule type="expression" dxfId="526" priority="493">
      <formula>INDIRECT(ADDRESS(ROW(),COLUMN()))=TRUNC(INDIRECT(ADDRESS(ROW(),COLUMN())))</formula>
    </cfRule>
  </conditionalFormatting>
  <conditionalFormatting sqref="S27">
    <cfRule type="expression" dxfId="525" priority="252">
      <formula>INDIRECT(ADDRESS(ROW(),COLUMN()))=TRUNC(INDIRECT(ADDRESS(ROW(),COLUMN())))</formula>
    </cfRule>
  </conditionalFormatting>
  <conditionalFormatting sqref="S26">
    <cfRule type="expression" dxfId="524" priority="251">
      <formula>INDIRECT(ADDRESS(ROW(),COLUMN()))=TRUNC(INDIRECT(ADDRESS(ROW(),COLUMN())))</formula>
    </cfRule>
  </conditionalFormatting>
  <conditionalFormatting sqref="T27:Y27">
    <cfRule type="expression" dxfId="523" priority="250">
      <formula>INDIRECT(ADDRESS(ROW(),COLUMN()))=TRUNC(INDIRECT(ADDRESS(ROW(),COLUMN())))</formula>
    </cfRule>
  </conditionalFormatting>
  <conditionalFormatting sqref="T26:Y26">
    <cfRule type="expression" dxfId="522" priority="249">
      <formula>INDIRECT(ADDRESS(ROW(),COLUMN()))=TRUNC(INDIRECT(ADDRESS(ROW(),COLUMN())))</formula>
    </cfRule>
  </conditionalFormatting>
  <conditionalFormatting sqref="AX26:BA27">
    <cfRule type="expression" dxfId="521" priority="248">
      <formula>INDIRECT(ADDRESS(ROW(),COLUMN()))=TRUNC(INDIRECT(ADDRESS(ROW(),COLUMN())))</formula>
    </cfRule>
  </conditionalFormatting>
  <conditionalFormatting sqref="Z27">
    <cfRule type="expression" dxfId="520" priority="247">
      <formula>INDIRECT(ADDRESS(ROW(),COLUMN()))=TRUNC(INDIRECT(ADDRESS(ROW(),COLUMN())))</formula>
    </cfRule>
  </conditionalFormatting>
  <conditionalFormatting sqref="Z26">
    <cfRule type="expression" dxfId="519" priority="246">
      <formula>INDIRECT(ADDRESS(ROW(),COLUMN()))=TRUNC(INDIRECT(ADDRESS(ROW(),COLUMN())))</formula>
    </cfRule>
  </conditionalFormatting>
  <conditionalFormatting sqref="AA27:AF27">
    <cfRule type="expression" dxfId="518" priority="245">
      <formula>INDIRECT(ADDRESS(ROW(),COLUMN()))=TRUNC(INDIRECT(ADDRESS(ROW(),COLUMN())))</formula>
    </cfRule>
  </conditionalFormatting>
  <conditionalFormatting sqref="AA26:AF26">
    <cfRule type="expression" dxfId="517" priority="244">
      <formula>INDIRECT(ADDRESS(ROW(),COLUMN()))=TRUNC(INDIRECT(ADDRESS(ROW(),COLUMN())))</formula>
    </cfRule>
  </conditionalFormatting>
  <conditionalFormatting sqref="AG27">
    <cfRule type="expression" dxfId="516" priority="243">
      <formula>INDIRECT(ADDRESS(ROW(),COLUMN()))=TRUNC(INDIRECT(ADDRESS(ROW(),COLUMN())))</formula>
    </cfRule>
  </conditionalFormatting>
  <conditionalFormatting sqref="AG26">
    <cfRule type="expression" dxfId="515" priority="242">
      <formula>INDIRECT(ADDRESS(ROW(),COLUMN()))=TRUNC(INDIRECT(ADDRESS(ROW(),COLUMN())))</formula>
    </cfRule>
  </conditionalFormatting>
  <conditionalFormatting sqref="AH27:AM27">
    <cfRule type="expression" dxfId="514" priority="241">
      <formula>INDIRECT(ADDRESS(ROW(),COLUMN()))=TRUNC(INDIRECT(ADDRESS(ROW(),COLUMN())))</formula>
    </cfRule>
  </conditionalFormatting>
  <conditionalFormatting sqref="AH26:AM26">
    <cfRule type="expression" dxfId="513" priority="240">
      <formula>INDIRECT(ADDRESS(ROW(),COLUMN()))=TRUNC(INDIRECT(ADDRESS(ROW(),COLUMN())))</formula>
    </cfRule>
  </conditionalFormatting>
  <conditionalFormatting sqref="AN27">
    <cfRule type="expression" dxfId="512" priority="239">
      <formula>INDIRECT(ADDRESS(ROW(),COLUMN()))=TRUNC(INDIRECT(ADDRESS(ROW(),COLUMN())))</formula>
    </cfRule>
  </conditionalFormatting>
  <conditionalFormatting sqref="AN26">
    <cfRule type="expression" dxfId="511" priority="238">
      <formula>INDIRECT(ADDRESS(ROW(),COLUMN()))=TRUNC(INDIRECT(ADDRESS(ROW(),COLUMN())))</formula>
    </cfRule>
  </conditionalFormatting>
  <conditionalFormatting sqref="AO27:AT27">
    <cfRule type="expression" dxfId="510" priority="237">
      <formula>INDIRECT(ADDRESS(ROW(),COLUMN()))=TRUNC(INDIRECT(ADDRESS(ROW(),COLUMN())))</formula>
    </cfRule>
  </conditionalFormatting>
  <conditionalFormatting sqref="AO26:AT26">
    <cfRule type="expression" dxfId="509" priority="236">
      <formula>INDIRECT(ADDRESS(ROW(),COLUMN()))=TRUNC(INDIRECT(ADDRESS(ROW(),COLUMN())))</formula>
    </cfRule>
  </conditionalFormatting>
  <conditionalFormatting sqref="AU27">
    <cfRule type="expression" dxfId="508" priority="235">
      <formula>INDIRECT(ADDRESS(ROW(),COLUMN()))=TRUNC(INDIRECT(ADDRESS(ROW(),COLUMN())))</formula>
    </cfRule>
  </conditionalFormatting>
  <conditionalFormatting sqref="AU26">
    <cfRule type="expression" dxfId="507" priority="234">
      <formula>INDIRECT(ADDRESS(ROW(),COLUMN()))=TRUNC(INDIRECT(ADDRESS(ROW(),COLUMN())))</formula>
    </cfRule>
  </conditionalFormatting>
  <conditionalFormatting sqref="AV27:AW27">
    <cfRule type="expression" dxfId="506" priority="233">
      <formula>INDIRECT(ADDRESS(ROW(),COLUMN()))=TRUNC(INDIRECT(ADDRESS(ROW(),COLUMN())))</formula>
    </cfRule>
  </conditionalFormatting>
  <conditionalFormatting sqref="AV26:AW26">
    <cfRule type="expression" dxfId="505" priority="232">
      <formula>INDIRECT(ADDRESS(ROW(),COLUMN()))=TRUNC(INDIRECT(ADDRESS(ROW(),COLUMN())))</formula>
    </cfRule>
  </conditionalFormatting>
  <conditionalFormatting sqref="S30">
    <cfRule type="expression" dxfId="504" priority="231">
      <formula>INDIRECT(ADDRESS(ROW(),COLUMN()))=TRUNC(INDIRECT(ADDRESS(ROW(),COLUMN())))</formula>
    </cfRule>
  </conditionalFormatting>
  <conditionalFormatting sqref="S29">
    <cfRule type="expression" dxfId="503" priority="230">
      <formula>INDIRECT(ADDRESS(ROW(),COLUMN()))=TRUNC(INDIRECT(ADDRESS(ROW(),COLUMN())))</formula>
    </cfRule>
  </conditionalFormatting>
  <conditionalFormatting sqref="T30:Y30">
    <cfRule type="expression" dxfId="502" priority="229">
      <formula>INDIRECT(ADDRESS(ROW(),COLUMN()))=TRUNC(INDIRECT(ADDRESS(ROW(),COLUMN())))</formula>
    </cfRule>
  </conditionalFormatting>
  <conditionalFormatting sqref="T29:Y29">
    <cfRule type="expression" dxfId="501" priority="228">
      <formula>INDIRECT(ADDRESS(ROW(),COLUMN()))=TRUNC(INDIRECT(ADDRESS(ROW(),COLUMN())))</formula>
    </cfRule>
  </conditionalFormatting>
  <conditionalFormatting sqref="AX29:BA30">
    <cfRule type="expression" dxfId="500" priority="227">
      <formula>INDIRECT(ADDRESS(ROW(),COLUMN()))=TRUNC(INDIRECT(ADDRESS(ROW(),COLUMN())))</formula>
    </cfRule>
  </conditionalFormatting>
  <conditionalFormatting sqref="Z30">
    <cfRule type="expression" dxfId="499" priority="226">
      <formula>INDIRECT(ADDRESS(ROW(),COLUMN()))=TRUNC(INDIRECT(ADDRESS(ROW(),COLUMN())))</formula>
    </cfRule>
  </conditionalFormatting>
  <conditionalFormatting sqref="Z29">
    <cfRule type="expression" dxfId="498" priority="225">
      <formula>INDIRECT(ADDRESS(ROW(),COLUMN()))=TRUNC(INDIRECT(ADDRESS(ROW(),COLUMN())))</formula>
    </cfRule>
  </conditionalFormatting>
  <conditionalFormatting sqref="AA30:AF30">
    <cfRule type="expression" dxfId="497" priority="224">
      <formula>INDIRECT(ADDRESS(ROW(),COLUMN()))=TRUNC(INDIRECT(ADDRESS(ROW(),COLUMN())))</formula>
    </cfRule>
  </conditionalFormatting>
  <conditionalFormatting sqref="AA29:AF29">
    <cfRule type="expression" dxfId="496" priority="223">
      <formula>INDIRECT(ADDRESS(ROW(),COLUMN()))=TRUNC(INDIRECT(ADDRESS(ROW(),COLUMN())))</formula>
    </cfRule>
  </conditionalFormatting>
  <conditionalFormatting sqref="AG30">
    <cfRule type="expression" dxfId="495" priority="222">
      <formula>INDIRECT(ADDRESS(ROW(),COLUMN()))=TRUNC(INDIRECT(ADDRESS(ROW(),COLUMN())))</formula>
    </cfRule>
  </conditionalFormatting>
  <conditionalFormatting sqref="AG29">
    <cfRule type="expression" dxfId="494" priority="221">
      <formula>INDIRECT(ADDRESS(ROW(),COLUMN()))=TRUNC(INDIRECT(ADDRESS(ROW(),COLUMN())))</formula>
    </cfRule>
  </conditionalFormatting>
  <conditionalFormatting sqref="AH30:AM30">
    <cfRule type="expression" dxfId="493" priority="220">
      <formula>INDIRECT(ADDRESS(ROW(),COLUMN()))=TRUNC(INDIRECT(ADDRESS(ROW(),COLUMN())))</formula>
    </cfRule>
  </conditionalFormatting>
  <conditionalFormatting sqref="AH29:AM29">
    <cfRule type="expression" dxfId="492" priority="219">
      <formula>INDIRECT(ADDRESS(ROW(),COLUMN()))=TRUNC(INDIRECT(ADDRESS(ROW(),COLUMN())))</formula>
    </cfRule>
  </conditionalFormatting>
  <conditionalFormatting sqref="AN30">
    <cfRule type="expression" dxfId="491" priority="218">
      <formula>INDIRECT(ADDRESS(ROW(),COLUMN()))=TRUNC(INDIRECT(ADDRESS(ROW(),COLUMN())))</formula>
    </cfRule>
  </conditionalFormatting>
  <conditionalFormatting sqref="AN29">
    <cfRule type="expression" dxfId="490" priority="217">
      <formula>INDIRECT(ADDRESS(ROW(),COLUMN()))=TRUNC(INDIRECT(ADDRESS(ROW(),COLUMN())))</formula>
    </cfRule>
  </conditionalFormatting>
  <conditionalFormatting sqref="AO30:AT30">
    <cfRule type="expression" dxfId="489" priority="216">
      <formula>INDIRECT(ADDRESS(ROW(),COLUMN()))=TRUNC(INDIRECT(ADDRESS(ROW(),COLUMN())))</formula>
    </cfRule>
  </conditionalFormatting>
  <conditionalFormatting sqref="AO29:AT29">
    <cfRule type="expression" dxfId="488" priority="215">
      <formula>INDIRECT(ADDRESS(ROW(),COLUMN()))=TRUNC(INDIRECT(ADDRESS(ROW(),COLUMN())))</formula>
    </cfRule>
  </conditionalFormatting>
  <conditionalFormatting sqref="AU30">
    <cfRule type="expression" dxfId="487" priority="214">
      <formula>INDIRECT(ADDRESS(ROW(),COLUMN()))=TRUNC(INDIRECT(ADDRESS(ROW(),COLUMN())))</formula>
    </cfRule>
  </conditionalFormatting>
  <conditionalFormatting sqref="AU29">
    <cfRule type="expression" dxfId="486" priority="213">
      <formula>INDIRECT(ADDRESS(ROW(),COLUMN()))=TRUNC(INDIRECT(ADDRESS(ROW(),COLUMN())))</formula>
    </cfRule>
  </conditionalFormatting>
  <conditionalFormatting sqref="AV30:AW30">
    <cfRule type="expression" dxfId="485" priority="212">
      <formula>INDIRECT(ADDRESS(ROW(),COLUMN()))=TRUNC(INDIRECT(ADDRESS(ROW(),COLUMN())))</formula>
    </cfRule>
  </conditionalFormatting>
  <conditionalFormatting sqref="AV29:AW29">
    <cfRule type="expression" dxfId="484" priority="211">
      <formula>INDIRECT(ADDRESS(ROW(),COLUMN()))=TRUNC(INDIRECT(ADDRESS(ROW(),COLUMN())))</formula>
    </cfRule>
  </conditionalFormatting>
  <conditionalFormatting sqref="S33">
    <cfRule type="expression" dxfId="483" priority="210">
      <formula>INDIRECT(ADDRESS(ROW(),COLUMN()))=TRUNC(INDIRECT(ADDRESS(ROW(),COLUMN())))</formula>
    </cfRule>
  </conditionalFormatting>
  <conditionalFormatting sqref="S32">
    <cfRule type="expression" dxfId="482" priority="209">
      <formula>INDIRECT(ADDRESS(ROW(),COLUMN()))=TRUNC(INDIRECT(ADDRESS(ROW(),COLUMN())))</formula>
    </cfRule>
  </conditionalFormatting>
  <conditionalFormatting sqref="T33:Y33">
    <cfRule type="expression" dxfId="481" priority="208">
      <formula>INDIRECT(ADDRESS(ROW(),COLUMN()))=TRUNC(INDIRECT(ADDRESS(ROW(),COLUMN())))</formula>
    </cfRule>
  </conditionalFormatting>
  <conditionalFormatting sqref="T32:Y32">
    <cfRule type="expression" dxfId="480" priority="207">
      <formula>INDIRECT(ADDRESS(ROW(),COLUMN()))=TRUNC(INDIRECT(ADDRESS(ROW(),COLUMN())))</formula>
    </cfRule>
  </conditionalFormatting>
  <conditionalFormatting sqref="AX32:BA33">
    <cfRule type="expression" dxfId="479" priority="206">
      <formula>INDIRECT(ADDRESS(ROW(),COLUMN()))=TRUNC(INDIRECT(ADDRESS(ROW(),COLUMN())))</formula>
    </cfRule>
  </conditionalFormatting>
  <conditionalFormatting sqref="Z33">
    <cfRule type="expression" dxfId="478" priority="205">
      <formula>INDIRECT(ADDRESS(ROW(),COLUMN()))=TRUNC(INDIRECT(ADDRESS(ROW(),COLUMN())))</formula>
    </cfRule>
  </conditionalFormatting>
  <conditionalFormatting sqref="Z32">
    <cfRule type="expression" dxfId="477" priority="204">
      <formula>INDIRECT(ADDRESS(ROW(),COLUMN()))=TRUNC(INDIRECT(ADDRESS(ROW(),COLUMN())))</formula>
    </cfRule>
  </conditionalFormatting>
  <conditionalFormatting sqref="AA33:AF33">
    <cfRule type="expression" dxfId="476" priority="203">
      <formula>INDIRECT(ADDRESS(ROW(),COLUMN()))=TRUNC(INDIRECT(ADDRESS(ROW(),COLUMN())))</formula>
    </cfRule>
  </conditionalFormatting>
  <conditionalFormatting sqref="AA32:AF32">
    <cfRule type="expression" dxfId="475" priority="202">
      <formula>INDIRECT(ADDRESS(ROW(),COLUMN()))=TRUNC(INDIRECT(ADDRESS(ROW(),COLUMN())))</formula>
    </cfRule>
  </conditionalFormatting>
  <conditionalFormatting sqref="AG33">
    <cfRule type="expression" dxfId="474" priority="201">
      <formula>INDIRECT(ADDRESS(ROW(),COLUMN()))=TRUNC(INDIRECT(ADDRESS(ROW(),COLUMN())))</formula>
    </cfRule>
  </conditionalFormatting>
  <conditionalFormatting sqref="AG32">
    <cfRule type="expression" dxfId="473" priority="200">
      <formula>INDIRECT(ADDRESS(ROW(),COLUMN()))=TRUNC(INDIRECT(ADDRESS(ROW(),COLUMN())))</formula>
    </cfRule>
  </conditionalFormatting>
  <conditionalFormatting sqref="AH33:AM33">
    <cfRule type="expression" dxfId="472" priority="199">
      <formula>INDIRECT(ADDRESS(ROW(),COLUMN()))=TRUNC(INDIRECT(ADDRESS(ROW(),COLUMN())))</formula>
    </cfRule>
  </conditionalFormatting>
  <conditionalFormatting sqref="AH32:AM32">
    <cfRule type="expression" dxfId="471" priority="198">
      <formula>INDIRECT(ADDRESS(ROW(),COLUMN()))=TRUNC(INDIRECT(ADDRESS(ROW(),COLUMN())))</formula>
    </cfRule>
  </conditionalFormatting>
  <conditionalFormatting sqref="AN33">
    <cfRule type="expression" dxfId="470" priority="197">
      <formula>INDIRECT(ADDRESS(ROW(),COLUMN()))=TRUNC(INDIRECT(ADDRESS(ROW(),COLUMN())))</formula>
    </cfRule>
  </conditionalFormatting>
  <conditionalFormatting sqref="AN32">
    <cfRule type="expression" dxfId="469" priority="196">
      <formula>INDIRECT(ADDRESS(ROW(),COLUMN()))=TRUNC(INDIRECT(ADDRESS(ROW(),COLUMN())))</formula>
    </cfRule>
  </conditionalFormatting>
  <conditionalFormatting sqref="AO33:AT33">
    <cfRule type="expression" dxfId="468" priority="195">
      <formula>INDIRECT(ADDRESS(ROW(),COLUMN()))=TRUNC(INDIRECT(ADDRESS(ROW(),COLUMN())))</formula>
    </cfRule>
  </conditionalFormatting>
  <conditionalFormatting sqref="AO32:AT32">
    <cfRule type="expression" dxfId="467" priority="194">
      <formula>INDIRECT(ADDRESS(ROW(),COLUMN()))=TRUNC(INDIRECT(ADDRESS(ROW(),COLUMN())))</formula>
    </cfRule>
  </conditionalFormatting>
  <conditionalFormatting sqref="AU33">
    <cfRule type="expression" dxfId="466" priority="193">
      <formula>INDIRECT(ADDRESS(ROW(),COLUMN()))=TRUNC(INDIRECT(ADDRESS(ROW(),COLUMN())))</formula>
    </cfRule>
  </conditionalFormatting>
  <conditionalFormatting sqref="AU32">
    <cfRule type="expression" dxfId="465" priority="192">
      <formula>INDIRECT(ADDRESS(ROW(),COLUMN()))=TRUNC(INDIRECT(ADDRESS(ROW(),COLUMN())))</formula>
    </cfRule>
  </conditionalFormatting>
  <conditionalFormatting sqref="AV33:AW33">
    <cfRule type="expression" dxfId="464" priority="191">
      <formula>INDIRECT(ADDRESS(ROW(),COLUMN()))=TRUNC(INDIRECT(ADDRESS(ROW(),COLUMN())))</formula>
    </cfRule>
  </conditionalFormatting>
  <conditionalFormatting sqref="AV32:AW32">
    <cfRule type="expression" dxfId="463" priority="190">
      <formula>INDIRECT(ADDRESS(ROW(),COLUMN()))=TRUNC(INDIRECT(ADDRESS(ROW(),COLUMN())))</formula>
    </cfRule>
  </conditionalFormatting>
  <conditionalFormatting sqref="S36">
    <cfRule type="expression" dxfId="462" priority="189">
      <formula>INDIRECT(ADDRESS(ROW(),COLUMN()))=TRUNC(INDIRECT(ADDRESS(ROW(),COLUMN())))</formula>
    </cfRule>
  </conditionalFormatting>
  <conditionalFormatting sqref="S35">
    <cfRule type="expression" dxfId="461" priority="188">
      <formula>INDIRECT(ADDRESS(ROW(),COLUMN()))=TRUNC(INDIRECT(ADDRESS(ROW(),COLUMN())))</formula>
    </cfRule>
  </conditionalFormatting>
  <conditionalFormatting sqref="T36:Y36">
    <cfRule type="expression" dxfId="460" priority="187">
      <formula>INDIRECT(ADDRESS(ROW(),COLUMN()))=TRUNC(INDIRECT(ADDRESS(ROW(),COLUMN())))</formula>
    </cfRule>
  </conditionalFormatting>
  <conditionalFormatting sqref="T35:Y35">
    <cfRule type="expression" dxfId="459" priority="186">
      <formula>INDIRECT(ADDRESS(ROW(),COLUMN()))=TRUNC(INDIRECT(ADDRESS(ROW(),COLUMN())))</formula>
    </cfRule>
  </conditionalFormatting>
  <conditionalFormatting sqref="AX35:BA36">
    <cfRule type="expression" dxfId="458" priority="185">
      <formula>INDIRECT(ADDRESS(ROW(),COLUMN()))=TRUNC(INDIRECT(ADDRESS(ROW(),COLUMN())))</formula>
    </cfRule>
  </conditionalFormatting>
  <conditionalFormatting sqref="Z36">
    <cfRule type="expression" dxfId="457" priority="184">
      <formula>INDIRECT(ADDRESS(ROW(),COLUMN()))=TRUNC(INDIRECT(ADDRESS(ROW(),COLUMN())))</formula>
    </cfRule>
  </conditionalFormatting>
  <conditionalFormatting sqref="Z35">
    <cfRule type="expression" dxfId="456" priority="183">
      <formula>INDIRECT(ADDRESS(ROW(),COLUMN()))=TRUNC(INDIRECT(ADDRESS(ROW(),COLUMN())))</formula>
    </cfRule>
  </conditionalFormatting>
  <conditionalFormatting sqref="AA36:AF36">
    <cfRule type="expression" dxfId="455" priority="182">
      <formula>INDIRECT(ADDRESS(ROW(),COLUMN()))=TRUNC(INDIRECT(ADDRESS(ROW(),COLUMN())))</formula>
    </cfRule>
  </conditionalFormatting>
  <conditionalFormatting sqref="AA35:AF35">
    <cfRule type="expression" dxfId="454" priority="181">
      <formula>INDIRECT(ADDRESS(ROW(),COLUMN()))=TRUNC(INDIRECT(ADDRESS(ROW(),COLUMN())))</formula>
    </cfRule>
  </conditionalFormatting>
  <conditionalFormatting sqref="AG36">
    <cfRule type="expression" dxfId="453" priority="180">
      <formula>INDIRECT(ADDRESS(ROW(),COLUMN()))=TRUNC(INDIRECT(ADDRESS(ROW(),COLUMN())))</formula>
    </cfRule>
  </conditionalFormatting>
  <conditionalFormatting sqref="AG35">
    <cfRule type="expression" dxfId="452" priority="179">
      <formula>INDIRECT(ADDRESS(ROW(),COLUMN()))=TRUNC(INDIRECT(ADDRESS(ROW(),COLUMN())))</formula>
    </cfRule>
  </conditionalFormatting>
  <conditionalFormatting sqref="AH36:AM36">
    <cfRule type="expression" dxfId="451" priority="178">
      <formula>INDIRECT(ADDRESS(ROW(),COLUMN()))=TRUNC(INDIRECT(ADDRESS(ROW(),COLUMN())))</formula>
    </cfRule>
  </conditionalFormatting>
  <conditionalFormatting sqref="AH35:AM35">
    <cfRule type="expression" dxfId="450" priority="177">
      <formula>INDIRECT(ADDRESS(ROW(),COLUMN()))=TRUNC(INDIRECT(ADDRESS(ROW(),COLUMN())))</formula>
    </cfRule>
  </conditionalFormatting>
  <conditionalFormatting sqref="AN36">
    <cfRule type="expression" dxfId="449" priority="176">
      <formula>INDIRECT(ADDRESS(ROW(),COLUMN()))=TRUNC(INDIRECT(ADDRESS(ROW(),COLUMN())))</formula>
    </cfRule>
  </conditionalFormatting>
  <conditionalFormatting sqref="AN35">
    <cfRule type="expression" dxfId="448" priority="175">
      <formula>INDIRECT(ADDRESS(ROW(),COLUMN()))=TRUNC(INDIRECT(ADDRESS(ROW(),COLUMN())))</formula>
    </cfRule>
  </conditionalFormatting>
  <conditionalFormatting sqref="AO36:AT36">
    <cfRule type="expression" dxfId="447" priority="174">
      <formula>INDIRECT(ADDRESS(ROW(),COLUMN()))=TRUNC(INDIRECT(ADDRESS(ROW(),COLUMN())))</formula>
    </cfRule>
  </conditionalFormatting>
  <conditionalFormatting sqref="AO35:AT35">
    <cfRule type="expression" dxfId="446" priority="173">
      <formula>INDIRECT(ADDRESS(ROW(),COLUMN()))=TRUNC(INDIRECT(ADDRESS(ROW(),COLUMN())))</formula>
    </cfRule>
  </conditionalFormatting>
  <conditionalFormatting sqref="AU36">
    <cfRule type="expression" dxfId="445" priority="172">
      <formula>INDIRECT(ADDRESS(ROW(),COLUMN()))=TRUNC(INDIRECT(ADDRESS(ROW(),COLUMN())))</formula>
    </cfRule>
  </conditionalFormatting>
  <conditionalFormatting sqref="AU35">
    <cfRule type="expression" dxfId="444" priority="171">
      <formula>INDIRECT(ADDRESS(ROW(),COLUMN()))=TRUNC(INDIRECT(ADDRESS(ROW(),COLUMN())))</formula>
    </cfRule>
  </conditionalFormatting>
  <conditionalFormatting sqref="AV36:AW36">
    <cfRule type="expression" dxfId="443" priority="170">
      <formula>INDIRECT(ADDRESS(ROW(),COLUMN()))=TRUNC(INDIRECT(ADDRESS(ROW(),COLUMN())))</formula>
    </cfRule>
  </conditionalFormatting>
  <conditionalFormatting sqref="AV35:AW35">
    <cfRule type="expression" dxfId="442" priority="169">
      <formula>INDIRECT(ADDRESS(ROW(),COLUMN()))=TRUNC(INDIRECT(ADDRESS(ROW(),COLUMN())))</formula>
    </cfRule>
  </conditionalFormatting>
  <conditionalFormatting sqref="S39">
    <cfRule type="expression" dxfId="441" priority="168">
      <formula>INDIRECT(ADDRESS(ROW(),COLUMN()))=TRUNC(INDIRECT(ADDRESS(ROW(),COLUMN())))</formula>
    </cfRule>
  </conditionalFormatting>
  <conditionalFormatting sqref="S38">
    <cfRule type="expression" dxfId="440" priority="167">
      <formula>INDIRECT(ADDRESS(ROW(),COLUMN()))=TRUNC(INDIRECT(ADDRESS(ROW(),COLUMN())))</formula>
    </cfRule>
  </conditionalFormatting>
  <conditionalFormatting sqref="T39:Y39">
    <cfRule type="expression" dxfId="439" priority="166">
      <formula>INDIRECT(ADDRESS(ROW(),COLUMN()))=TRUNC(INDIRECT(ADDRESS(ROW(),COLUMN())))</formula>
    </cfRule>
  </conditionalFormatting>
  <conditionalFormatting sqref="T38:Y38">
    <cfRule type="expression" dxfId="438" priority="165">
      <formula>INDIRECT(ADDRESS(ROW(),COLUMN()))=TRUNC(INDIRECT(ADDRESS(ROW(),COLUMN())))</formula>
    </cfRule>
  </conditionalFormatting>
  <conditionalFormatting sqref="AX38:BA39">
    <cfRule type="expression" dxfId="437" priority="164">
      <formula>INDIRECT(ADDRESS(ROW(),COLUMN()))=TRUNC(INDIRECT(ADDRESS(ROW(),COLUMN())))</formula>
    </cfRule>
  </conditionalFormatting>
  <conditionalFormatting sqref="Z39">
    <cfRule type="expression" dxfId="436" priority="163">
      <formula>INDIRECT(ADDRESS(ROW(),COLUMN()))=TRUNC(INDIRECT(ADDRESS(ROW(),COLUMN())))</formula>
    </cfRule>
  </conditionalFormatting>
  <conditionalFormatting sqref="Z38">
    <cfRule type="expression" dxfId="435" priority="162">
      <formula>INDIRECT(ADDRESS(ROW(),COLUMN()))=TRUNC(INDIRECT(ADDRESS(ROW(),COLUMN())))</formula>
    </cfRule>
  </conditionalFormatting>
  <conditionalFormatting sqref="AA39:AF39">
    <cfRule type="expression" dxfId="434" priority="161">
      <formula>INDIRECT(ADDRESS(ROW(),COLUMN()))=TRUNC(INDIRECT(ADDRESS(ROW(),COLUMN())))</formula>
    </cfRule>
  </conditionalFormatting>
  <conditionalFormatting sqref="AA38:AF38">
    <cfRule type="expression" dxfId="433" priority="160">
      <formula>INDIRECT(ADDRESS(ROW(),COLUMN()))=TRUNC(INDIRECT(ADDRESS(ROW(),COLUMN())))</formula>
    </cfRule>
  </conditionalFormatting>
  <conditionalFormatting sqref="AG39">
    <cfRule type="expression" dxfId="432" priority="159">
      <formula>INDIRECT(ADDRESS(ROW(),COLUMN()))=TRUNC(INDIRECT(ADDRESS(ROW(),COLUMN())))</formula>
    </cfRule>
  </conditionalFormatting>
  <conditionalFormatting sqref="AG38">
    <cfRule type="expression" dxfId="431" priority="158">
      <formula>INDIRECT(ADDRESS(ROW(),COLUMN()))=TRUNC(INDIRECT(ADDRESS(ROW(),COLUMN())))</formula>
    </cfRule>
  </conditionalFormatting>
  <conditionalFormatting sqref="AH39:AM39">
    <cfRule type="expression" dxfId="430" priority="157">
      <formula>INDIRECT(ADDRESS(ROW(),COLUMN()))=TRUNC(INDIRECT(ADDRESS(ROW(),COLUMN())))</formula>
    </cfRule>
  </conditionalFormatting>
  <conditionalFormatting sqref="AH38:AM38">
    <cfRule type="expression" dxfId="429" priority="156">
      <formula>INDIRECT(ADDRESS(ROW(),COLUMN()))=TRUNC(INDIRECT(ADDRESS(ROW(),COLUMN())))</formula>
    </cfRule>
  </conditionalFormatting>
  <conditionalFormatting sqref="AN39">
    <cfRule type="expression" dxfId="428" priority="155">
      <formula>INDIRECT(ADDRESS(ROW(),COLUMN()))=TRUNC(INDIRECT(ADDRESS(ROW(),COLUMN())))</formula>
    </cfRule>
  </conditionalFormatting>
  <conditionalFormatting sqref="AN38">
    <cfRule type="expression" dxfId="427" priority="154">
      <formula>INDIRECT(ADDRESS(ROW(),COLUMN()))=TRUNC(INDIRECT(ADDRESS(ROW(),COLUMN())))</formula>
    </cfRule>
  </conditionalFormatting>
  <conditionalFormatting sqref="AO39:AT39">
    <cfRule type="expression" dxfId="426" priority="153">
      <formula>INDIRECT(ADDRESS(ROW(),COLUMN()))=TRUNC(INDIRECT(ADDRESS(ROW(),COLUMN())))</formula>
    </cfRule>
  </conditionalFormatting>
  <conditionalFormatting sqref="AO38:AT38">
    <cfRule type="expression" dxfId="425" priority="152">
      <formula>INDIRECT(ADDRESS(ROW(),COLUMN()))=TRUNC(INDIRECT(ADDRESS(ROW(),COLUMN())))</formula>
    </cfRule>
  </conditionalFormatting>
  <conditionalFormatting sqref="AU39">
    <cfRule type="expression" dxfId="424" priority="151">
      <formula>INDIRECT(ADDRESS(ROW(),COLUMN()))=TRUNC(INDIRECT(ADDRESS(ROW(),COLUMN())))</formula>
    </cfRule>
  </conditionalFormatting>
  <conditionalFormatting sqref="AU38">
    <cfRule type="expression" dxfId="423" priority="150">
      <formula>INDIRECT(ADDRESS(ROW(),COLUMN()))=TRUNC(INDIRECT(ADDRESS(ROW(),COLUMN())))</formula>
    </cfRule>
  </conditionalFormatting>
  <conditionalFormatting sqref="AV39:AW39">
    <cfRule type="expression" dxfId="422" priority="149">
      <formula>INDIRECT(ADDRESS(ROW(),COLUMN()))=TRUNC(INDIRECT(ADDRESS(ROW(),COLUMN())))</formula>
    </cfRule>
  </conditionalFormatting>
  <conditionalFormatting sqref="AV38:AW38">
    <cfRule type="expression" dxfId="421" priority="148">
      <formula>INDIRECT(ADDRESS(ROW(),COLUMN()))=TRUNC(INDIRECT(ADDRESS(ROW(),COLUMN())))</formula>
    </cfRule>
  </conditionalFormatting>
  <conditionalFormatting sqref="S42">
    <cfRule type="expression" dxfId="420" priority="147">
      <formula>INDIRECT(ADDRESS(ROW(),COLUMN()))=TRUNC(INDIRECT(ADDRESS(ROW(),COLUMN())))</formula>
    </cfRule>
  </conditionalFormatting>
  <conditionalFormatting sqref="S41">
    <cfRule type="expression" dxfId="419" priority="146">
      <formula>INDIRECT(ADDRESS(ROW(),COLUMN()))=TRUNC(INDIRECT(ADDRESS(ROW(),COLUMN())))</formula>
    </cfRule>
  </conditionalFormatting>
  <conditionalFormatting sqref="T42:Y42">
    <cfRule type="expression" dxfId="418" priority="145">
      <formula>INDIRECT(ADDRESS(ROW(),COLUMN()))=TRUNC(INDIRECT(ADDRESS(ROW(),COLUMN())))</formula>
    </cfRule>
  </conditionalFormatting>
  <conditionalFormatting sqref="T41:Y41">
    <cfRule type="expression" dxfId="417" priority="144">
      <formula>INDIRECT(ADDRESS(ROW(),COLUMN()))=TRUNC(INDIRECT(ADDRESS(ROW(),COLUMN())))</formula>
    </cfRule>
  </conditionalFormatting>
  <conditionalFormatting sqref="AX41:BA42">
    <cfRule type="expression" dxfId="416" priority="143">
      <formula>INDIRECT(ADDRESS(ROW(),COLUMN()))=TRUNC(INDIRECT(ADDRESS(ROW(),COLUMN())))</formula>
    </cfRule>
  </conditionalFormatting>
  <conditionalFormatting sqref="Z42">
    <cfRule type="expression" dxfId="415" priority="142">
      <formula>INDIRECT(ADDRESS(ROW(),COLUMN()))=TRUNC(INDIRECT(ADDRESS(ROW(),COLUMN())))</formula>
    </cfRule>
  </conditionalFormatting>
  <conditionalFormatting sqref="Z41">
    <cfRule type="expression" dxfId="414" priority="141">
      <formula>INDIRECT(ADDRESS(ROW(),COLUMN()))=TRUNC(INDIRECT(ADDRESS(ROW(),COLUMN())))</formula>
    </cfRule>
  </conditionalFormatting>
  <conditionalFormatting sqref="AA42:AF42">
    <cfRule type="expression" dxfId="413" priority="140">
      <formula>INDIRECT(ADDRESS(ROW(),COLUMN()))=TRUNC(INDIRECT(ADDRESS(ROW(),COLUMN())))</formula>
    </cfRule>
  </conditionalFormatting>
  <conditionalFormatting sqref="AA41:AF41">
    <cfRule type="expression" dxfId="412" priority="139">
      <formula>INDIRECT(ADDRESS(ROW(),COLUMN()))=TRUNC(INDIRECT(ADDRESS(ROW(),COLUMN())))</formula>
    </cfRule>
  </conditionalFormatting>
  <conditionalFormatting sqref="AG42">
    <cfRule type="expression" dxfId="411" priority="138">
      <formula>INDIRECT(ADDRESS(ROW(),COLUMN()))=TRUNC(INDIRECT(ADDRESS(ROW(),COLUMN())))</formula>
    </cfRule>
  </conditionalFormatting>
  <conditionalFormatting sqref="AG41">
    <cfRule type="expression" dxfId="410" priority="137">
      <formula>INDIRECT(ADDRESS(ROW(),COLUMN()))=TRUNC(INDIRECT(ADDRESS(ROW(),COLUMN())))</formula>
    </cfRule>
  </conditionalFormatting>
  <conditionalFormatting sqref="AH42:AM42">
    <cfRule type="expression" dxfId="409" priority="136">
      <formula>INDIRECT(ADDRESS(ROW(),COLUMN()))=TRUNC(INDIRECT(ADDRESS(ROW(),COLUMN())))</formula>
    </cfRule>
  </conditionalFormatting>
  <conditionalFormatting sqref="AH41:AM41">
    <cfRule type="expression" dxfId="408" priority="135">
      <formula>INDIRECT(ADDRESS(ROW(),COLUMN()))=TRUNC(INDIRECT(ADDRESS(ROW(),COLUMN())))</formula>
    </cfRule>
  </conditionalFormatting>
  <conditionalFormatting sqref="AN42">
    <cfRule type="expression" dxfId="407" priority="134">
      <formula>INDIRECT(ADDRESS(ROW(),COLUMN()))=TRUNC(INDIRECT(ADDRESS(ROW(),COLUMN())))</formula>
    </cfRule>
  </conditionalFormatting>
  <conditionalFormatting sqref="AN41">
    <cfRule type="expression" dxfId="406" priority="133">
      <formula>INDIRECT(ADDRESS(ROW(),COLUMN()))=TRUNC(INDIRECT(ADDRESS(ROW(),COLUMN())))</formula>
    </cfRule>
  </conditionalFormatting>
  <conditionalFormatting sqref="AO42:AT42">
    <cfRule type="expression" dxfId="405" priority="132">
      <formula>INDIRECT(ADDRESS(ROW(),COLUMN()))=TRUNC(INDIRECT(ADDRESS(ROW(),COLUMN())))</formula>
    </cfRule>
  </conditionalFormatting>
  <conditionalFormatting sqref="AO41:AT41">
    <cfRule type="expression" dxfId="404" priority="131">
      <formula>INDIRECT(ADDRESS(ROW(),COLUMN()))=TRUNC(INDIRECT(ADDRESS(ROW(),COLUMN())))</formula>
    </cfRule>
  </conditionalFormatting>
  <conditionalFormatting sqref="AU42">
    <cfRule type="expression" dxfId="403" priority="130">
      <formula>INDIRECT(ADDRESS(ROW(),COLUMN()))=TRUNC(INDIRECT(ADDRESS(ROW(),COLUMN())))</formula>
    </cfRule>
  </conditionalFormatting>
  <conditionalFormatting sqref="AU41">
    <cfRule type="expression" dxfId="402" priority="129">
      <formula>INDIRECT(ADDRESS(ROW(),COLUMN()))=TRUNC(INDIRECT(ADDRESS(ROW(),COLUMN())))</formula>
    </cfRule>
  </conditionalFormatting>
  <conditionalFormatting sqref="AV42:AW42">
    <cfRule type="expression" dxfId="401" priority="128">
      <formula>INDIRECT(ADDRESS(ROW(),COLUMN()))=TRUNC(INDIRECT(ADDRESS(ROW(),COLUMN())))</formula>
    </cfRule>
  </conditionalFormatting>
  <conditionalFormatting sqref="AV41:AW41">
    <cfRule type="expression" dxfId="400" priority="127">
      <formula>INDIRECT(ADDRESS(ROW(),COLUMN()))=TRUNC(INDIRECT(ADDRESS(ROW(),COLUMN())))</formula>
    </cfRule>
  </conditionalFormatting>
  <conditionalFormatting sqref="S45">
    <cfRule type="expression" dxfId="399" priority="126">
      <formula>INDIRECT(ADDRESS(ROW(),COLUMN()))=TRUNC(INDIRECT(ADDRESS(ROW(),COLUMN())))</formula>
    </cfRule>
  </conditionalFormatting>
  <conditionalFormatting sqref="S44">
    <cfRule type="expression" dxfId="398" priority="125">
      <formula>INDIRECT(ADDRESS(ROW(),COLUMN()))=TRUNC(INDIRECT(ADDRESS(ROW(),COLUMN())))</formula>
    </cfRule>
  </conditionalFormatting>
  <conditionalFormatting sqref="T45:Y45">
    <cfRule type="expression" dxfId="397" priority="124">
      <formula>INDIRECT(ADDRESS(ROW(),COLUMN()))=TRUNC(INDIRECT(ADDRESS(ROW(),COLUMN())))</formula>
    </cfRule>
  </conditionalFormatting>
  <conditionalFormatting sqref="T44:Y44">
    <cfRule type="expression" dxfId="396" priority="123">
      <formula>INDIRECT(ADDRESS(ROW(),COLUMN()))=TRUNC(INDIRECT(ADDRESS(ROW(),COLUMN())))</formula>
    </cfRule>
  </conditionalFormatting>
  <conditionalFormatting sqref="AX44:BA45">
    <cfRule type="expression" dxfId="395" priority="122">
      <formula>INDIRECT(ADDRESS(ROW(),COLUMN()))=TRUNC(INDIRECT(ADDRESS(ROW(),COLUMN())))</formula>
    </cfRule>
  </conditionalFormatting>
  <conditionalFormatting sqref="Z45">
    <cfRule type="expression" dxfId="394" priority="121">
      <formula>INDIRECT(ADDRESS(ROW(),COLUMN()))=TRUNC(INDIRECT(ADDRESS(ROW(),COLUMN())))</formula>
    </cfRule>
  </conditionalFormatting>
  <conditionalFormatting sqref="Z44">
    <cfRule type="expression" dxfId="393" priority="120">
      <formula>INDIRECT(ADDRESS(ROW(),COLUMN()))=TRUNC(INDIRECT(ADDRESS(ROW(),COLUMN())))</formula>
    </cfRule>
  </conditionalFormatting>
  <conditionalFormatting sqref="AA45:AF45">
    <cfRule type="expression" dxfId="392" priority="119">
      <formula>INDIRECT(ADDRESS(ROW(),COLUMN()))=TRUNC(INDIRECT(ADDRESS(ROW(),COLUMN())))</formula>
    </cfRule>
  </conditionalFormatting>
  <conditionalFormatting sqref="AA44:AF44">
    <cfRule type="expression" dxfId="391" priority="118">
      <formula>INDIRECT(ADDRESS(ROW(),COLUMN()))=TRUNC(INDIRECT(ADDRESS(ROW(),COLUMN())))</formula>
    </cfRule>
  </conditionalFormatting>
  <conditionalFormatting sqref="AG45">
    <cfRule type="expression" dxfId="390" priority="117">
      <formula>INDIRECT(ADDRESS(ROW(),COLUMN()))=TRUNC(INDIRECT(ADDRESS(ROW(),COLUMN())))</formula>
    </cfRule>
  </conditionalFormatting>
  <conditionalFormatting sqref="AG44">
    <cfRule type="expression" dxfId="389" priority="116">
      <formula>INDIRECT(ADDRESS(ROW(),COLUMN()))=TRUNC(INDIRECT(ADDRESS(ROW(),COLUMN())))</formula>
    </cfRule>
  </conditionalFormatting>
  <conditionalFormatting sqref="AH45:AM45">
    <cfRule type="expression" dxfId="388" priority="115">
      <formula>INDIRECT(ADDRESS(ROW(),COLUMN()))=TRUNC(INDIRECT(ADDRESS(ROW(),COLUMN())))</formula>
    </cfRule>
  </conditionalFormatting>
  <conditionalFormatting sqref="AH44:AM44">
    <cfRule type="expression" dxfId="387" priority="114">
      <formula>INDIRECT(ADDRESS(ROW(),COLUMN()))=TRUNC(INDIRECT(ADDRESS(ROW(),COLUMN())))</formula>
    </cfRule>
  </conditionalFormatting>
  <conditionalFormatting sqref="AN45">
    <cfRule type="expression" dxfId="386" priority="113">
      <formula>INDIRECT(ADDRESS(ROW(),COLUMN()))=TRUNC(INDIRECT(ADDRESS(ROW(),COLUMN())))</formula>
    </cfRule>
  </conditionalFormatting>
  <conditionalFormatting sqref="AN44">
    <cfRule type="expression" dxfId="385" priority="112">
      <formula>INDIRECT(ADDRESS(ROW(),COLUMN()))=TRUNC(INDIRECT(ADDRESS(ROW(),COLUMN())))</formula>
    </cfRule>
  </conditionalFormatting>
  <conditionalFormatting sqref="AO45:AT45">
    <cfRule type="expression" dxfId="384" priority="111">
      <formula>INDIRECT(ADDRESS(ROW(),COLUMN()))=TRUNC(INDIRECT(ADDRESS(ROW(),COLUMN())))</formula>
    </cfRule>
  </conditionalFormatting>
  <conditionalFormatting sqref="AO44:AT44">
    <cfRule type="expression" dxfId="383" priority="110">
      <formula>INDIRECT(ADDRESS(ROW(),COLUMN()))=TRUNC(INDIRECT(ADDRESS(ROW(),COLUMN())))</formula>
    </cfRule>
  </conditionalFormatting>
  <conditionalFormatting sqref="AU45">
    <cfRule type="expression" dxfId="382" priority="109">
      <formula>INDIRECT(ADDRESS(ROW(),COLUMN()))=TRUNC(INDIRECT(ADDRESS(ROW(),COLUMN())))</formula>
    </cfRule>
  </conditionalFormatting>
  <conditionalFormatting sqref="AU44">
    <cfRule type="expression" dxfId="381" priority="108">
      <formula>INDIRECT(ADDRESS(ROW(),COLUMN()))=TRUNC(INDIRECT(ADDRESS(ROW(),COLUMN())))</formula>
    </cfRule>
  </conditionalFormatting>
  <conditionalFormatting sqref="AV45:AW45">
    <cfRule type="expression" dxfId="380" priority="107">
      <formula>INDIRECT(ADDRESS(ROW(),COLUMN()))=TRUNC(INDIRECT(ADDRESS(ROW(),COLUMN())))</formula>
    </cfRule>
  </conditionalFormatting>
  <conditionalFormatting sqref="AV44:AW44">
    <cfRule type="expression" dxfId="379" priority="106">
      <formula>INDIRECT(ADDRESS(ROW(),COLUMN()))=TRUNC(INDIRECT(ADDRESS(ROW(),COLUMN())))</formula>
    </cfRule>
  </conditionalFormatting>
  <conditionalFormatting sqref="S48">
    <cfRule type="expression" dxfId="378" priority="105">
      <formula>INDIRECT(ADDRESS(ROW(),COLUMN()))=TRUNC(INDIRECT(ADDRESS(ROW(),COLUMN())))</formula>
    </cfRule>
  </conditionalFormatting>
  <conditionalFormatting sqref="S47">
    <cfRule type="expression" dxfId="377" priority="104">
      <formula>INDIRECT(ADDRESS(ROW(),COLUMN()))=TRUNC(INDIRECT(ADDRESS(ROW(),COLUMN())))</formula>
    </cfRule>
  </conditionalFormatting>
  <conditionalFormatting sqref="T48:Y48">
    <cfRule type="expression" dxfId="376" priority="103">
      <formula>INDIRECT(ADDRESS(ROW(),COLUMN()))=TRUNC(INDIRECT(ADDRESS(ROW(),COLUMN())))</formula>
    </cfRule>
  </conditionalFormatting>
  <conditionalFormatting sqref="T47:Y47">
    <cfRule type="expression" dxfId="375" priority="102">
      <formula>INDIRECT(ADDRESS(ROW(),COLUMN()))=TRUNC(INDIRECT(ADDRESS(ROW(),COLUMN())))</formula>
    </cfRule>
  </conditionalFormatting>
  <conditionalFormatting sqref="AX47:BA48">
    <cfRule type="expression" dxfId="374" priority="101">
      <formula>INDIRECT(ADDRESS(ROW(),COLUMN()))=TRUNC(INDIRECT(ADDRESS(ROW(),COLUMN())))</formula>
    </cfRule>
  </conditionalFormatting>
  <conditionalFormatting sqref="Z48">
    <cfRule type="expression" dxfId="373" priority="100">
      <formula>INDIRECT(ADDRESS(ROW(),COLUMN()))=TRUNC(INDIRECT(ADDRESS(ROW(),COLUMN())))</formula>
    </cfRule>
  </conditionalFormatting>
  <conditionalFormatting sqref="Z47">
    <cfRule type="expression" dxfId="372" priority="99">
      <formula>INDIRECT(ADDRESS(ROW(),COLUMN()))=TRUNC(INDIRECT(ADDRESS(ROW(),COLUMN())))</formula>
    </cfRule>
  </conditionalFormatting>
  <conditionalFormatting sqref="AA48:AF48">
    <cfRule type="expression" dxfId="371" priority="98">
      <formula>INDIRECT(ADDRESS(ROW(),COLUMN()))=TRUNC(INDIRECT(ADDRESS(ROW(),COLUMN())))</formula>
    </cfRule>
  </conditionalFormatting>
  <conditionalFormatting sqref="AA47:AF47">
    <cfRule type="expression" dxfId="370" priority="97">
      <formula>INDIRECT(ADDRESS(ROW(),COLUMN()))=TRUNC(INDIRECT(ADDRESS(ROW(),COLUMN())))</formula>
    </cfRule>
  </conditionalFormatting>
  <conditionalFormatting sqref="AG48">
    <cfRule type="expression" dxfId="369" priority="96">
      <formula>INDIRECT(ADDRESS(ROW(),COLUMN()))=TRUNC(INDIRECT(ADDRESS(ROW(),COLUMN())))</formula>
    </cfRule>
  </conditionalFormatting>
  <conditionalFormatting sqref="AG47">
    <cfRule type="expression" dxfId="368" priority="95">
      <formula>INDIRECT(ADDRESS(ROW(),COLUMN()))=TRUNC(INDIRECT(ADDRESS(ROW(),COLUMN())))</formula>
    </cfRule>
  </conditionalFormatting>
  <conditionalFormatting sqref="AH48:AM48">
    <cfRule type="expression" dxfId="367" priority="94">
      <formula>INDIRECT(ADDRESS(ROW(),COLUMN()))=TRUNC(INDIRECT(ADDRESS(ROW(),COLUMN())))</formula>
    </cfRule>
  </conditionalFormatting>
  <conditionalFormatting sqref="AH47:AM47">
    <cfRule type="expression" dxfId="366" priority="93">
      <formula>INDIRECT(ADDRESS(ROW(),COLUMN()))=TRUNC(INDIRECT(ADDRESS(ROW(),COLUMN())))</formula>
    </cfRule>
  </conditionalFormatting>
  <conditionalFormatting sqref="AN48">
    <cfRule type="expression" dxfId="365" priority="92">
      <formula>INDIRECT(ADDRESS(ROW(),COLUMN()))=TRUNC(INDIRECT(ADDRESS(ROW(),COLUMN())))</formula>
    </cfRule>
  </conditionalFormatting>
  <conditionalFormatting sqref="AN47">
    <cfRule type="expression" dxfId="364" priority="91">
      <formula>INDIRECT(ADDRESS(ROW(),COLUMN()))=TRUNC(INDIRECT(ADDRESS(ROW(),COLUMN())))</formula>
    </cfRule>
  </conditionalFormatting>
  <conditionalFormatting sqref="AO48:AT48">
    <cfRule type="expression" dxfId="363" priority="90">
      <formula>INDIRECT(ADDRESS(ROW(),COLUMN()))=TRUNC(INDIRECT(ADDRESS(ROW(),COLUMN())))</formula>
    </cfRule>
  </conditionalFormatting>
  <conditionalFormatting sqref="AO47:AT47">
    <cfRule type="expression" dxfId="362" priority="89">
      <formula>INDIRECT(ADDRESS(ROW(),COLUMN()))=TRUNC(INDIRECT(ADDRESS(ROW(),COLUMN())))</formula>
    </cfRule>
  </conditionalFormatting>
  <conditionalFormatting sqref="AU48">
    <cfRule type="expression" dxfId="361" priority="88">
      <formula>INDIRECT(ADDRESS(ROW(),COLUMN()))=TRUNC(INDIRECT(ADDRESS(ROW(),COLUMN())))</formula>
    </cfRule>
  </conditionalFormatting>
  <conditionalFormatting sqref="AU47">
    <cfRule type="expression" dxfId="360" priority="87">
      <formula>INDIRECT(ADDRESS(ROW(),COLUMN()))=TRUNC(INDIRECT(ADDRESS(ROW(),COLUMN())))</formula>
    </cfRule>
  </conditionalFormatting>
  <conditionalFormatting sqref="AV48:AW48">
    <cfRule type="expression" dxfId="359" priority="86">
      <formula>INDIRECT(ADDRESS(ROW(),COLUMN()))=TRUNC(INDIRECT(ADDRESS(ROW(),COLUMN())))</formula>
    </cfRule>
  </conditionalFormatting>
  <conditionalFormatting sqref="AV47:AW47">
    <cfRule type="expression" dxfId="358" priority="85">
      <formula>INDIRECT(ADDRESS(ROW(),COLUMN()))=TRUNC(INDIRECT(ADDRESS(ROW(),COLUMN())))</formula>
    </cfRule>
  </conditionalFormatting>
  <conditionalFormatting sqref="S51">
    <cfRule type="expression" dxfId="357" priority="84">
      <formula>INDIRECT(ADDRESS(ROW(),COLUMN()))=TRUNC(INDIRECT(ADDRESS(ROW(),COLUMN())))</formula>
    </cfRule>
  </conditionalFormatting>
  <conditionalFormatting sqref="S50">
    <cfRule type="expression" dxfId="356" priority="83">
      <formula>INDIRECT(ADDRESS(ROW(),COLUMN()))=TRUNC(INDIRECT(ADDRESS(ROW(),COLUMN())))</formula>
    </cfRule>
  </conditionalFormatting>
  <conditionalFormatting sqref="T51:Y51">
    <cfRule type="expression" dxfId="355" priority="82">
      <formula>INDIRECT(ADDRESS(ROW(),COLUMN()))=TRUNC(INDIRECT(ADDRESS(ROW(),COLUMN())))</formula>
    </cfRule>
  </conditionalFormatting>
  <conditionalFormatting sqref="T50:Y50">
    <cfRule type="expression" dxfId="354" priority="81">
      <formula>INDIRECT(ADDRESS(ROW(),COLUMN()))=TRUNC(INDIRECT(ADDRESS(ROW(),COLUMN())))</formula>
    </cfRule>
  </conditionalFormatting>
  <conditionalFormatting sqref="AX50:BA51">
    <cfRule type="expression" dxfId="353" priority="80">
      <formula>INDIRECT(ADDRESS(ROW(),COLUMN()))=TRUNC(INDIRECT(ADDRESS(ROW(),COLUMN())))</formula>
    </cfRule>
  </conditionalFormatting>
  <conditionalFormatting sqref="Z51">
    <cfRule type="expression" dxfId="352" priority="79">
      <formula>INDIRECT(ADDRESS(ROW(),COLUMN()))=TRUNC(INDIRECT(ADDRESS(ROW(),COLUMN())))</formula>
    </cfRule>
  </conditionalFormatting>
  <conditionalFormatting sqref="Z50">
    <cfRule type="expression" dxfId="351" priority="78">
      <formula>INDIRECT(ADDRESS(ROW(),COLUMN()))=TRUNC(INDIRECT(ADDRESS(ROW(),COLUMN())))</formula>
    </cfRule>
  </conditionalFormatting>
  <conditionalFormatting sqref="AA51:AF51">
    <cfRule type="expression" dxfId="350" priority="77">
      <formula>INDIRECT(ADDRESS(ROW(),COLUMN()))=TRUNC(INDIRECT(ADDRESS(ROW(),COLUMN())))</formula>
    </cfRule>
  </conditionalFormatting>
  <conditionalFormatting sqref="AA50:AF50">
    <cfRule type="expression" dxfId="349" priority="76">
      <formula>INDIRECT(ADDRESS(ROW(),COLUMN()))=TRUNC(INDIRECT(ADDRESS(ROW(),COLUMN())))</formula>
    </cfRule>
  </conditionalFormatting>
  <conditionalFormatting sqref="AG51">
    <cfRule type="expression" dxfId="348" priority="75">
      <formula>INDIRECT(ADDRESS(ROW(),COLUMN()))=TRUNC(INDIRECT(ADDRESS(ROW(),COLUMN())))</formula>
    </cfRule>
  </conditionalFormatting>
  <conditionalFormatting sqref="AG50">
    <cfRule type="expression" dxfId="347" priority="74">
      <formula>INDIRECT(ADDRESS(ROW(),COLUMN()))=TRUNC(INDIRECT(ADDRESS(ROW(),COLUMN())))</formula>
    </cfRule>
  </conditionalFormatting>
  <conditionalFormatting sqref="AH51:AM51">
    <cfRule type="expression" dxfId="346" priority="73">
      <formula>INDIRECT(ADDRESS(ROW(),COLUMN()))=TRUNC(INDIRECT(ADDRESS(ROW(),COLUMN())))</formula>
    </cfRule>
  </conditionalFormatting>
  <conditionalFormatting sqref="AH50:AM50">
    <cfRule type="expression" dxfId="345" priority="72">
      <formula>INDIRECT(ADDRESS(ROW(),COLUMN()))=TRUNC(INDIRECT(ADDRESS(ROW(),COLUMN())))</formula>
    </cfRule>
  </conditionalFormatting>
  <conditionalFormatting sqref="AN51">
    <cfRule type="expression" dxfId="344" priority="71">
      <formula>INDIRECT(ADDRESS(ROW(),COLUMN()))=TRUNC(INDIRECT(ADDRESS(ROW(),COLUMN())))</formula>
    </cfRule>
  </conditionalFormatting>
  <conditionalFormatting sqref="AN50">
    <cfRule type="expression" dxfId="343" priority="70">
      <formula>INDIRECT(ADDRESS(ROW(),COLUMN()))=TRUNC(INDIRECT(ADDRESS(ROW(),COLUMN())))</formula>
    </cfRule>
  </conditionalFormatting>
  <conditionalFormatting sqref="AO51:AT51">
    <cfRule type="expression" dxfId="342" priority="69">
      <formula>INDIRECT(ADDRESS(ROW(),COLUMN()))=TRUNC(INDIRECT(ADDRESS(ROW(),COLUMN())))</formula>
    </cfRule>
  </conditionalFormatting>
  <conditionalFormatting sqref="AO50:AT50">
    <cfRule type="expression" dxfId="341" priority="68">
      <formula>INDIRECT(ADDRESS(ROW(),COLUMN()))=TRUNC(INDIRECT(ADDRESS(ROW(),COLUMN())))</formula>
    </cfRule>
  </conditionalFormatting>
  <conditionalFormatting sqref="AU51">
    <cfRule type="expression" dxfId="340" priority="67">
      <formula>INDIRECT(ADDRESS(ROW(),COLUMN()))=TRUNC(INDIRECT(ADDRESS(ROW(),COLUMN())))</formula>
    </cfRule>
  </conditionalFormatting>
  <conditionalFormatting sqref="AU50">
    <cfRule type="expression" dxfId="339" priority="66">
      <formula>INDIRECT(ADDRESS(ROW(),COLUMN()))=TRUNC(INDIRECT(ADDRESS(ROW(),COLUMN())))</formula>
    </cfRule>
  </conditionalFormatting>
  <conditionalFormatting sqref="AV51:AW51">
    <cfRule type="expression" dxfId="338" priority="65">
      <formula>INDIRECT(ADDRESS(ROW(),COLUMN()))=TRUNC(INDIRECT(ADDRESS(ROW(),COLUMN())))</formula>
    </cfRule>
  </conditionalFormatting>
  <conditionalFormatting sqref="AV50:AW50">
    <cfRule type="expression" dxfId="337" priority="64">
      <formula>INDIRECT(ADDRESS(ROW(),COLUMN()))=TRUNC(INDIRECT(ADDRESS(ROW(),COLUMN())))</formula>
    </cfRule>
  </conditionalFormatting>
  <conditionalFormatting sqref="S54">
    <cfRule type="expression" dxfId="336" priority="63">
      <formula>INDIRECT(ADDRESS(ROW(),COLUMN()))=TRUNC(INDIRECT(ADDRESS(ROW(),COLUMN())))</formula>
    </cfRule>
  </conditionalFormatting>
  <conditionalFormatting sqref="S53">
    <cfRule type="expression" dxfId="335" priority="62">
      <formula>INDIRECT(ADDRESS(ROW(),COLUMN()))=TRUNC(INDIRECT(ADDRESS(ROW(),COLUMN())))</formula>
    </cfRule>
  </conditionalFormatting>
  <conditionalFormatting sqref="T54:Y54">
    <cfRule type="expression" dxfId="334" priority="61">
      <formula>INDIRECT(ADDRESS(ROW(),COLUMN()))=TRUNC(INDIRECT(ADDRESS(ROW(),COLUMN())))</formula>
    </cfRule>
  </conditionalFormatting>
  <conditionalFormatting sqref="T53:Y53">
    <cfRule type="expression" dxfId="333" priority="60">
      <formula>INDIRECT(ADDRESS(ROW(),COLUMN()))=TRUNC(INDIRECT(ADDRESS(ROW(),COLUMN())))</formula>
    </cfRule>
  </conditionalFormatting>
  <conditionalFormatting sqref="AX53:BA54">
    <cfRule type="expression" dxfId="332" priority="59">
      <formula>INDIRECT(ADDRESS(ROW(),COLUMN()))=TRUNC(INDIRECT(ADDRESS(ROW(),COLUMN())))</formula>
    </cfRule>
  </conditionalFormatting>
  <conditionalFormatting sqref="Z54">
    <cfRule type="expression" dxfId="331" priority="58">
      <formula>INDIRECT(ADDRESS(ROW(),COLUMN()))=TRUNC(INDIRECT(ADDRESS(ROW(),COLUMN())))</formula>
    </cfRule>
  </conditionalFormatting>
  <conditionalFormatting sqref="Z53">
    <cfRule type="expression" dxfId="330" priority="57">
      <formula>INDIRECT(ADDRESS(ROW(),COLUMN()))=TRUNC(INDIRECT(ADDRESS(ROW(),COLUMN())))</formula>
    </cfRule>
  </conditionalFormatting>
  <conditionalFormatting sqref="AA54:AF54">
    <cfRule type="expression" dxfId="329" priority="56">
      <formula>INDIRECT(ADDRESS(ROW(),COLUMN()))=TRUNC(INDIRECT(ADDRESS(ROW(),COLUMN())))</formula>
    </cfRule>
  </conditionalFormatting>
  <conditionalFormatting sqref="AA53:AF53">
    <cfRule type="expression" dxfId="328" priority="55">
      <formula>INDIRECT(ADDRESS(ROW(),COLUMN()))=TRUNC(INDIRECT(ADDRESS(ROW(),COLUMN())))</formula>
    </cfRule>
  </conditionalFormatting>
  <conditionalFormatting sqref="AG54">
    <cfRule type="expression" dxfId="327" priority="54">
      <formula>INDIRECT(ADDRESS(ROW(),COLUMN()))=TRUNC(INDIRECT(ADDRESS(ROW(),COLUMN())))</formula>
    </cfRule>
  </conditionalFormatting>
  <conditionalFormatting sqref="AG53">
    <cfRule type="expression" dxfId="326" priority="53">
      <formula>INDIRECT(ADDRESS(ROW(),COLUMN()))=TRUNC(INDIRECT(ADDRESS(ROW(),COLUMN())))</formula>
    </cfRule>
  </conditionalFormatting>
  <conditionalFormatting sqref="AH54:AM54">
    <cfRule type="expression" dxfId="325" priority="52">
      <formula>INDIRECT(ADDRESS(ROW(),COLUMN()))=TRUNC(INDIRECT(ADDRESS(ROW(),COLUMN())))</formula>
    </cfRule>
  </conditionalFormatting>
  <conditionalFormatting sqref="AH53:AM53">
    <cfRule type="expression" dxfId="324" priority="51">
      <formula>INDIRECT(ADDRESS(ROW(),COLUMN()))=TRUNC(INDIRECT(ADDRESS(ROW(),COLUMN())))</formula>
    </cfRule>
  </conditionalFormatting>
  <conditionalFormatting sqref="AN54">
    <cfRule type="expression" dxfId="323" priority="50">
      <formula>INDIRECT(ADDRESS(ROW(),COLUMN()))=TRUNC(INDIRECT(ADDRESS(ROW(),COLUMN())))</formula>
    </cfRule>
  </conditionalFormatting>
  <conditionalFormatting sqref="AN53">
    <cfRule type="expression" dxfId="322" priority="49">
      <formula>INDIRECT(ADDRESS(ROW(),COLUMN()))=TRUNC(INDIRECT(ADDRESS(ROW(),COLUMN())))</formula>
    </cfRule>
  </conditionalFormatting>
  <conditionalFormatting sqref="AO54:AT54">
    <cfRule type="expression" dxfId="321" priority="48">
      <formula>INDIRECT(ADDRESS(ROW(),COLUMN()))=TRUNC(INDIRECT(ADDRESS(ROW(),COLUMN())))</formula>
    </cfRule>
  </conditionalFormatting>
  <conditionalFormatting sqref="AO53:AT53">
    <cfRule type="expression" dxfId="320" priority="47">
      <formula>INDIRECT(ADDRESS(ROW(),COLUMN()))=TRUNC(INDIRECT(ADDRESS(ROW(),COLUMN())))</formula>
    </cfRule>
  </conditionalFormatting>
  <conditionalFormatting sqref="AU54">
    <cfRule type="expression" dxfId="319" priority="46">
      <formula>INDIRECT(ADDRESS(ROW(),COLUMN()))=TRUNC(INDIRECT(ADDRESS(ROW(),COLUMN())))</formula>
    </cfRule>
  </conditionalFormatting>
  <conditionalFormatting sqref="AU53">
    <cfRule type="expression" dxfId="318" priority="45">
      <formula>INDIRECT(ADDRESS(ROW(),COLUMN()))=TRUNC(INDIRECT(ADDRESS(ROW(),COLUMN())))</formula>
    </cfRule>
  </conditionalFormatting>
  <conditionalFormatting sqref="AV54:AW54">
    <cfRule type="expression" dxfId="317" priority="44">
      <formula>INDIRECT(ADDRESS(ROW(),COLUMN()))=TRUNC(INDIRECT(ADDRESS(ROW(),COLUMN())))</formula>
    </cfRule>
  </conditionalFormatting>
  <conditionalFormatting sqref="AV53:AW53">
    <cfRule type="expression" dxfId="316" priority="43">
      <formula>INDIRECT(ADDRESS(ROW(),COLUMN()))=TRUNC(INDIRECT(ADDRESS(ROW(),COLUMN())))</formula>
    </cfRule>
  </conditionalFormatting>
  <conditionalFormatting sqref="S57">
    <cfRule type="expression" dxfId="315" priority="42">
      <formula>INDIRECT(ADDRESS(ROW(),COLUMN()))=TRUNC(INDIRECT(ADDRESS(ROW(),COLUMN())))</formula>
    </cfRule>
  </conditionalFormatting>
  <conditionalFormatting sqref="S56">
    <cfRule type="expression" dxfId="314" priority="41">
      <formula>INDIRECT(ADDRESS(ROW(),COLUMN()))=TRUNC(INDIRECT(ADDRESS(ROW(),COLUMN())))</formula>
    </cfRule>
  </conditionalFormatting>
  <conditionalFormatting sqref="T57:Y57">
    <cfRule type="expression" dxfId="313" priority="40">
      <formula>INDIRECT(ADDRESS(ROW(),COLUMN()))=TRUNC(INDIRECT(ADDRESS(ROW(),COLUMN())))</formula>
    </cfRule>
  </conditionalFormatting>
  <conditionalFormatting sqref="T56:Y56">
    <cfRule type="expression" dxfId="312" priority="39">
      <formula>INDIRECT(ADDRESS(ROW(),COLUMN()))=TRUNC(INDIRECT(ADDRESS(ROW(),COLUMN())))</formula>
    </cfRule>
  </conditionalFormatting>
  <conditionalFormatting sqref="AX56:BA57">
    <cfRule type="expression" dxfId="311" priority="38">
      <formula>INDIRECT(ADDRESS(ROW(),COLUMN()))=TRUNC(INDIRECT(ADDRESS(ROW(),COLUMN())))</formula>
    </cfRule>
  </conditionalFormatting>
  <conditionalFormatting sqref="Z57">
    <cfRule type="expression" dxfId="310" priority="37">
      <formula>INDIRECT(ADDRESS(ROW(),COLUMN()))=TRUNC(INDIRECT(ADDRESS(ROW(),COLUMN())))</formula>
    </cfRule>
  </conditionalFormatting>
  <conditionalFormatting sqref="Z56">
    <cfRule type="expression" dxfId="309" priority="36">
      <formula>INDIRECT(ADDRESS(ROW(),COLUMN()))=TRUNC(INDIRECT(ADDRESS(ROW(),COLUMN())))</formula>
    </cfRule>
  </conditionalFormatting>
  <conditionalFormatting sqref="AA57:AF57">
    <cfRule type="expression" dxfId="308" priority="35">
      <formula>INDIRECT(ADDRESS(ROW(),COLUMN()))=TRUNC(INDIRECT(ADDRESS(ROW(),COLUMN())))</formula>
    </cfRule>
  </conditionalFormatting>
  <conditionalFormatting sqref="AA56:AF56">
    <cfRule type="expression" dxfId="307" priority="34">
      <formula>INDIRECT(ADDRESS(ROW(),COLUMN()))=TRUNC(INDIRECT(ADDRESS(ROW(),COLUMN())))</formula>
    </cfRule>
  </conditionalFormatting>
  <conditionalFormatting sqref="AG57">
    <cfRule type="expression" dxfId="306" priority="33">
      <formula>INDIRECT(ADDRESS(ROW(),COLUMN()))=TRUNC(INDIRECT(ADDRESS(ROW(),COLUMN())))</formula>
    </cfRule>
  </conditionalFormatting>
  <conditionalFormatting sqref="AG56">
    <cfRule type="expression" dxfId="305" priority="32">
      <formula>INDIRECT(ADDRESS(ROW(),COLUMN()))=TRUNC(INDIRECT(ADDRESS(ROW(),COLUMN())))</formula>
    </cfRule>
  </conditionalFormatting>
  <conditionalFormatting sqref="AH57:AM57">
    <cfRule type="expression" dxfId="304" priority="31">
      <formula>INDIRECT(ADDRESS(ROW(),COLUMN()))=TRUNC(INDIRECT(ADDRESS(ROW(),COLUMN())))</formula>
    </cfRule>
  </conditionalFormatting>
  <conditionalFormatting sqref="AH56:AM56">
    <cfRule type="expression" dxfId="303" priority="30">
      <formula>INDIRECT(ADDRESS(ROW(),COLUMN()))=TRUNC(INDIRECT(ADDRESS(ROW(),COLUMN())))</formula>
    </cfRule>
  </conditionalFormatting>
  <conditionalFormatting sqref="AN57">
    <cfRule type="expression" dxfId="302" priority="29">
      <formula>INDIRECT(ADDRESS(ROW(),COLUMN()))=TRUNC(INDIRECT(ADDRESS(ROW(),COLUMN())))</formula>
    </cfRule>
  </conditionalFormatting>
  <conditionalFormatting sqref="AN56">
    <cfRule type="expression" dxfId="301" priority="28">
      <formula>INDIRECT(ADDRESS(ROW(),COLUMN()))=TRUNC(INDIRECT(ADDRESS(ROW(),COLUMN())))</formula>
    </cfRule>
  </conditionalFormatting>
  <conditionalFormatting sqref="AO57:AT57">
    <cfRule type="expression" dxfId="300" priority="27">
      <formula>INDIRECT(ADDRESS(ROW(),COLUMN()))=TRUNC(INDIRECT(ADDRESS(ROW(),COLUMN())))</formula>
    </cfRule>
  </conditionalFormatting>
  <conditionalFormatting sqref="AO56:AT56">
    <cfRule type="expression" dxfId="299" priority="26">
      <formula>INDIRECT(ADDRESS(ROW(),COLUMN()))=TRUNC(INDIRECT(ADDRESS(ROW(),COLUMN())))</formula>
    </cfRule>
  </conditionalFormatting>
  <conditionalFormatting sqref="AU57">
    <cfRule type="expression" dxfId="298" priority="25">
      <formula>INDIRECT(ADDRESS(ROW(),COLUMN()))=TRUNC(INDIRECT(ADDRESS(ROW(),COLUMN())))</formula>
    </cfRule>
  </conditionalFormatting>
  <conditionalFormatting sqref="AU56">
    <cfRule type="expression" dxfId="297" priority="24">
      <formula>INDIRECT(ADDRESS(ROW(),COLUMN()))=TRUNC(INDIRECT(ADDRESS(ROW(),COLUMN())))</formula>
    </cfRule>
  </conditionalFormatting>
  <conditionalFormatting sqref="AV57:AW57">
    <cfRule type="expression" dxfId="296" priority="23">
      <formula>INDIRECT(ADDRESS(ROW(),COLUMN()))=TRUNC(INDIRECT(ADDRESS(ROW(),COLUMN())))</formula>
    </cfRule>
  </conditionalFormatting>
  <conditionalFormatting sqref="AV56:AW56">
    <cfRule type="expression" dxfId="295" priority="22">
      <formula>INDIRECT(ADDRESS(ROW(),COLUMN()))=TRUNC(INDIRECT(ADDRESS(ROW(),COLUMN())))</formula>
    </cfRule>
  </conditionalFormatting>
  <conditionalFormatting sqref="S60">
    <cfRule type="expression" dxfId="294" priority="21">
      <formula>INDIRECT(ADDRESS(ROW(),COLUMN()))=TRUNC(INDIRECT(ADDRESS(ROW(),COLUMN())))</formula>
    </cfRule>
  </conditionalFormatting>
  <conditionalFormatting sqref="S59">
    <cfRule type="expression" dxfId="293" priority="20">
      <formula>INDIRECT(ADDRESS(ROW(),COLUMN()))=TRUNC(INDIRECT(ADDRESS(ROW(),COLUMN())))</formula>
    </cfRule>
  </conditionalFormatting>
  <conditionalFormatting sqref="T60:Y60">
    <cfRule type="expression" dxfId="292" priority="19">
      <formula>INDIRECT(ADDRESS(ROW(),COLUMN()))=TRUNC(INDIRECT(ADDRESS(ROW(),COLUMN())))</formula>
    </cfRule>
  </conditionalFormatting>
  <conditionalFormatting sqref="T59:Y59">
    <cfRule type="expression" dxfId="291" priority="18">
      <formula>INDIRECT(ADDRESS(ROW(),COLUMN()))=TRUNC(INDIRECT(ADDRESS(ROW(),COLUMN())))</formula>
    </cfRule>
  </conditionalFormatting>
  <conditionalFormatting sqref="AX59:BA60">
    <cfRule type="expression" dxfId="290" priority="17">
      <formula>INDIRECT(ADDRESS(ROW(),COLUMN()))=TRUNC(INDIRECT(ADDRESS(ROW(),COLUMN())))</formula>
    </cfRule>
  </conditionalFormatting>
  <conditionalFormatting sqref="Z60">
    <cfRule type="expression" dxfId="289" priority="16">
      <formula>INDIRECT(ADDRESS(ROW(),COLUMN()))=TRUNC(INDIRECT(ADDRESS(ROW(),COLUMN())))</formula>
    </cfRule>
  </conditionalFormatting>
  <conditionalFormatting sqref="Z59">
    <cfRule type="expression" dxfId="288" priority="15">
      <formula>INDIRECT(ADDRESS(ROW(),COLUMN()))=TRUNC(INDIRECT(ADDRESS(ROW(),COLUMN())))</formula>
    </cfRule>
  </conditionalFormatting>
  <conditionalFormatting sqref="AA60:AF60">
    <cfRule type="expression" dxfId="287" priority="14">
      <formula>INDIRECT(ADDRESS(ROW(),COLUMN()))=TRUNC(INDIRECT(ADDRESS(ROW(),COLUMN())))</formula>
    </cfRule>
  </conditionalFormatting>
  <conditionalFormatting sqref="AA59:AF59">
    <cfRule type="expression" dxfId="286" priority="13">
      <formula>INDIRECT(ADDRESS(ROW(),COLUMN()))=TRUNC(INDIRECT(ADDRESS(ROW(),COLUMN())))</formula>
    </cfRule>
  </conditionalFormatting>
  <conditionalFormatting sqref="AG60">
    <cfRule type="expression" dxfId="285" priority="12">
      <formula>INDIRECT(ADDRESS(ROW(),COLUMN()))=TRUNC(INDIRECT(ADDRESS(ROW(),COLUMN())))</formula>
    </cfRule>
  </conditionalFormatting>
  <conditionalFormatting sqref="AG59">
    <cfRule type="expression" dxfId="284" priority="11">
      <formula>INDIRECT(ADDRESS(ROW(),COLUMN()))=TRUNC(INDIRECT(ADDRESS(ROW(),COLUMN())))</formula>
    </cfRule>
  </conditionalFormatting>
  <conditionalFormatting sqref="AH60:AM60">
    <cfRule type="expression" dxfId="283" priority="10">
      <formula>INDIRECT(ADDRESS(ROW(),COLUMN()))=TRUNC(INDIRECT(ADDRESS(ROW(),COLUMN())))</formula>
    </cfRule>
  </conditionalFormatting>
  <conditionalFormatting sqref="AH59:AM59">
    <cfRule type="expression" dxfId="282" priority="9">
      <formula>INDIRECT(ADDRESS(ROW(),COLUMN()))=TRUNC(INDIRECT(ADDRESS(ROW(),COLUMN())))</formula>
    </cfRule>
  </conditionalFormatting>
  <conditionalFormatting sqref="AN60">
    <cfRule type="expression" dxfId="281" priority="8">
      <formula>INDIRECT(ADDRESS(ROW(),COLUMN()))=TRUNC(INDIRECT(ADDRESS(ROW(),COLUMN())))</formula>
    </cfRule>
  </conditionalFormatting>
  <conditionalFormatting sqref="AN59">
    <cfRule type="expression" dxfId="280" priority="7">
      <formula>INDIRECT(ADDRESS(ROW(),COLUMN()))=TRUNC(INDIRECT(ADDRESS(ROW(),COLUMN())))</formula>
    </cfRule>
  </conditionalFormatting>
  <conditionalFormatting sqref="AO60:AT60">
    <cfRule type="expression" dxfId="279" priority="6">
      <formula>INDIRECT(ADDRESS(ROW(),COLUMN()))=TRUNC(INDIRECT(ADDRESS(ROW(),COLUMN())))</formula>
    </cfRule>
  </conditionalFormatting>
  <conditionalFormatting sqref="AO59:AT59">
    <cfRule type="expression" dxfId="278" priority="5">
      <formula>INDIRECT(ADDRESS(ROW(),COLUMN()))=TRUNC(INDIRECT(ADDRESS(ROW(),COLUMN())))</formula>
    </cfRule>
  </conditionalFormatting>
  <conditionalFormatting sqref="AU60">
    <cfRule type="expression" dxfId="277" priority="4">
      <formula>INDIRECT(ADDRESS(ROW(),COLUMN()))=TRUNC(INDIRECT(ADDRESS(ROW(),COLUMN())))</formula>
    </cfRule>
  </conditionalFormatting>
  <conditionalFormatting sqref="AU59">
    <cfRule type="expression" dxfId="276" priority="3">
      <formula>INDIRECT(ADDRESS(ROW(),COLUMN()))=TRUNC(INDIRECT(ADDRESS(ROW(),COLUMN())))</formula>
    </cfRule>
  </conditionalFormatting>
  <conditionalFormatting sqref="AV60:AW60">
    <cfRule type="expression" dxfId="275" priority="2">
      <formula>INDIRECT(ADDRESS(ROW(),COLUMN()))=TRUNC(INDIRECT(ADDRESS(ROW(),COLUMN())))</formula>
    </cfRule>
  </conditionalFormatting>
  <conditionalFormatting sqref="AV59:AW59">
    <cfRule type="expression" dxfId="274"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 (2)'!$C$4:$C$8</xm:f>
          </x14:formula1>
          <xm:sqref>AP1:BE1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B1:W42"/>
  <sheetViews>
    <sheetView workbookViewId="0"/>
  </sheetViews>
  <sheetFormatPr defaultRowHeight="21"/>
  <cols>
    <col min="1" max="1" width="1.625" style="1260" customWidth="1"/>
    <col min="2" max="2" width="5.625" style="1261" customWidth="1"/>
    <col min="3" max="3" width="10.625" style="1261" customWidth="1"/>
    <col min="4" max="4" width="3.375" style="1261" bestFit="1" customWidth="1"/>
    <col min="5" max="5" width="15.625" style="1260" customWidth="1"/>
    <col min="6" max="6" width="3.375" style="1260" bestFit="1" customWidth="1"/>
    <col min="7" max="7" width="15.625" style="1260" customWidth="1"/>
    <col min="8" max="8" width="3.375" style="1260" bestFit="1" customWidth="1"/>
    <col min="9" max="9" width="15.625" style="1261" customWidth="1"/>
    <col min="10" max="10" width="3.375" style="1260" bestFit="1" customWidth="1"/>
    <col min="11" max="11" width="15.625" style="1260" customWidth="1"/>
    <col min="12" max="12" width="3.375" style="1260" customWidth="1"/>
    <col min="13" max="13" width="15.625" style="1260" customWidth="1"/>
    <col min="14" max="14" width="3.375" style="1260" customWidth="1"/>
    <col min="15" max="15" width="15.625" style="1260" customWidth="1"/>
    <col min="16" max="16" width="3.375" style="1260" customWidth="1"/>
    <col min="17" max="17" width="15.625" style="1260" customWidth="1"/>
    <col min="18" max="18" width="3.375" style="1260" customWidth="1"/>
    <col min="19" max="19" width="15.625" style="1260" customWidth="1"/>
    <col min="20" max="20" width="3.375" style="1260" customWidth="1"/>
    <col min="21" max="21" width="15.625" style="1260" customWidth="1"/>
    <col min="22" max="22" width="3.375" style="1260" customWidth="1"/>
    <col min="23" max="23" width="50.625" style="1260" customWidth="1"/>
    <col min="24" max="16384" width="9" style="1260" customWidth="1"/>
  </cols>
  <sheetData>
    <row r="1" spans="2:23">
      <c r="B1" s="1262" t="s">
        <v>511</v>
      </c>
    </row>
    <row r="2" spans="2:23">
      <c r="B2" s="1263" t="s">
        <v>187</v>
      </c>
      <c r="E2" s="1268"/>
      <c r="I2" s="1264"/>
    </row>
    <row r="3" spans="2:23">
      <c r="B3" s="1264" t="s">
        <v>255</v>
      </c>
      <c r="E3" s="1268" t="s">
        <v>527</v>
      </c>
      <c r="I3" s="1264"/>
    </row>
    <row r="4" spans="2:23">
      <c r="B4" s="1263"/>
      <c r="E4" s="1269" t="s">
        <v>528</v>
      </c>
      <c r="F4" s="1269"/>
      <c r="G4" s="1269"/>
      <c r="H4" s="1269"/>
      <c r="I4" s="1269"/>
      <c r="J4" s="1269"/>
      <c r="K4" s="1269"/>
      <c r="M4" s="1269" t="s">
        <v>344</v>
      </c>
      <c r="N4" s="1269"/>
      <c r="O4" s="1269"/>
      <c r="Q4" s="1269" t="s">
        <v>530</v>
      </c>
      <c r="R4" s="1269"/>
      <c r="S4" s="1269"/>
      <c r="T4" s="1269"/>
      <c r="U4" s="1269"/>
      <c r="W4" s="1269" t="s">
        <v>531</v>
      </c>
    </row>
    <row r="5" spans="2:23">
      <c r="B5" s="1261" t="s">
        <v>332</v>
      </c>
      <c r="C5" s="1261" t="s">
        <v>392</v>
      </c>
      <c r="E5" s="1261" t="s">
        <v>491</v>
      </c>
      <c r="F5" s="1261"/>
      <c r="G5" s="1261" t="s">
        <v>279</v>
      </c>
      <c r="I5" s="1261" t="s">
        <v>478</v>
      </c>
      <c r="K5" s="1261" t="s">
        <v>528</v>
      </c>
      <c r="M5" s="1261" t="s">
        <v>31</v>
      </c>
      <c r="O5" s="1261" t="s">
        <v>529</v>
      </c>
      <c r="Q5" s="1261" t="s">
        <v>31</v>
      </c>
      <c r="S5" s="1261" t="s">
        <v>529</v>
      </c>
      <c r="U5" s="1261" t="s">
        <v>528</v>
      </c>
      <c r="W5" s="1269"/>
    </row>
    <row r="6" spans="2:23">
      <c r="B6" s="1261">
        <v>1</v>
      </c>
      <c r="C6" s="1265" t="s">
        <v>508</v>
      </c>
      <c r="D6" s="1261" t="s">
        <v>316</v>
      </c>
      <c r="E6" s="1270">
        <v>0.375</v>
      </c>
      <c r="F6" s="1261" t="s">
        <v>184</v>
      </c>
      <c r="G6" s="1270">
        <v>0.75</v>
      </c>
      <c r="H6" s="1260" t="s">
        <v>428</v>
      </c>
      <c r="I6" s="1270">
        <v>4.1666666666666664e-002</v>
      </c>
      <c r="J6" s="1260" t="s">
        <v>314</v>
      </c>
      <c r="K6" s="1269">
        <f t="shared" ref="K6:K25" si="0">(G6-E6-I6)*24</f>
        <v>8</v>
      </c>
      <c r="M6" s="1270">
        <v>0.39583333333333331</v>
      </c>
      <c r="N6" s="1261" t="s">
        <v>184</v>
      </c>
      <c r="O6" s="1270">
        <v>0.6875</v>
      </c>
      <c r="Q6" s="1272">
        <f t="shared" ref="Q6:Q25" si="1">IF(E6&lt;M6,M6,E6)</f>
        <v>0.39583333333333331</v>
      </c>
      <c r="R6" s="1261" t="s">
        <v>184</v>
      </c>
      <c r="S6" s="1272">
        <f t="shared" ref="S6:S25" si="2">IF(G6&gt;O6,O6,G6)</f>
        <v>0.6875</v>
      </c>
      <c r="U6" s="1269">
        <f t="shared" ref="U6:U25" si="3">(S6-Q6)*24</f>
        <v>7</v>
      </c>
      <c r="W6" s="1273"/>
    </row>
    <row r="7" spans="2:23">
      <c r="B7" s="1261">
        <v>2</v>
      </c>
      <c r="C7" s="1265" t="s">
        <v>512</v>
      </c>
      <c r="D7" s="1261" t="s">
        <v>316</v>
      </c>
      <c r="E7" s="1270"/>
      <c r="F7" s="1261" t="s">
        <v>184</v>
      </c>
      <c r="G7" s="1270"/>
      <c r="H7" s="1260" t="s">
        <v>428</v>
      </c>
      <c r="I7" s="1270">
        <v>0</v>
      </c>
      <c r="J7" s="1260" t="s">
        <v>314</v>
      </c>
      <c r="K7" s="1269">
        <f t="shared" si="0"/>
        <v>0</v>
      </c>
      <c r="M7" s="1270"/>
      <c r="N7" s="1261" t="s">
        <v>184</v>
      </c>
      <c r="O7" s="1270"/>
      <c r="Q7" s="1272">
        <f t="shared" si="1"/>
        <v>0</v>
      </c>
      <c r="R7" s="1261" t="s">
        <v>184</v>
      </c>
      <c r="S7" s="1272">
        <f t="shared" si="2"/>
        <v>0</v>
      </c>
      <c r="U7" s="1269">
        <f t="shared" si="3"/>
        <v>0</v>
      </c>
      <c r="W7" s="1273"/>
    </row>
    <row r="8" spans="2:23">
      <c r="B8" s="1261">
        <v>3</v>
      </c>
      <c r="C8" s="1265" t="s">
        <v>299</v>
      </c>
      <c r="D8" s="1261" t="s">
        <v>316</v>
      </c>
      <c r="E8" s="1270"/>
      <c r="F8" s="1261" t="s">
        <v>184</v>
      </c>
      <c r="G8" s="1270"/>
      <c r="H8" s="1260" t="s">
        <v>428</v>
      </c>
      <c r="I8" s="1270">
        <v>0</v>
      </c>
      <c r="J8" s="1260" t="s">
        <v>314</v>
      </c>
      <c r="K8" s="1269">
        <f t="shared" si="0"/>
        <v>0</v>
      </c>
      <c r="M8" s="1270"/>
      <c r="N8" s="1261" t="s">
        <v>184</v>
      </c>
      <c r="O8" s="1270"/>
      <c r="Q8" s="1272">
        <f t="shared" si="1"/>
        <v>0</v>
      </c>
      <c r="R8" s="1261" t="s">
        <v>184</v>
      </c>
      <c r="S8" s="1272">
        <f t="shared" si="2"/>
        <v>0</v>
      </c>
      <c r="U8" s="1269">
        <f t="shared" si="3"/>
        <v>0</v>
      </c>
      <c r="W8" s="1273"/>
    </row>
    <row r="9" spans="2:23">
      <c r="B9" s="1261">
        <v>4</v>
      </c>
      <c r="C9" s="1265" t="s">
        <v>513</v>
      </c>
      <c r="D9" s="1261" t="s">
        <v>316</v>
      </c>
      <c r="E9" s="1270"/>
      <c r="F9" s="1261" t="s">
        <v>184</v>
      </c>
      <c r="G9" s="1270"/>
      <c r="H9" s="1260" t="s">
        <v>428</v>
      </c>
      <c r="I9" s="1270">
        <v>0</v>
      </c>
      <c r="J9" s="1260" t="s">
        <v>314</v>
      </c>
      <c r="K9" s="1269">
        <f t="shared" si="0"/>
        <v>0</v>
      </c>
      <c r="M9" s="1270"/>
      <c r="N9" s="1261" t="s">
        <v>184</v>
      </c>
      <c r="O9" s="1270"/>
      <c r="Q9" s="1272">
        <f t="shared" si="1"/>
        <v>0</v>
      </c>
      <c r="R9" s="1261" t="s">
        <v>184</v>
      </c>
      <c r="S9" s="1272">
        <f t="shared" si="2"/>
        <v>0</v>
      </c>
      <c r="U9" s="1269">
        <f t="shared" si="3"/>
        <v>0</v>
      </c>
      <c r="W9" s="1273"/>
    </row>
    <row r="10" spans="2:23">
      <c r="B10" s="1261">
        <v>5</v>
      </c>
      <c r="C10" s="1265" t="s">
        <v>203</v>
      </c>
      <c r="D10" s="1261" t="s">
        <v>316</v>
      </c>
      <c r="E10" s="1270"/>
      <c r="F10" s="1261" t="s">
        <v>184</v>
      </c>
      <c r="G10" s="1270"/>
      <c r="H10" s="1260" t="s">
        <v>428</v>
      </c>
      <c r="I10" s="1270">
        <v>0</v>
      </c>
      <c r="J10" s="1260" t="s">
        <v>314</v>
      </c>
      <c r="K10" s="1269">
        <f t="shared" si="0"/>
        <v>0</v>
      </c>
      <c r="M10" s="1270"/>
      <c r="N10" s="1261" t="s">
        <v>184</v>
      </c>
      <c r="O10" s="1270"/>
      <c r="Q10" s="1272">
        <f t="shared" si="1"/>
        <v>0</v>
      </c>
      <c r="R10" s="1261" t="s">
        <v>184</v>
      </c>
      <c r="S10" s="1272">
        <f t="shared" si="2"/>
        <v>0</v>
      </c>
      <c r="U10" s="1269">
        <f t="shared" si="3"/>
        <v>0</v>
      </c>
      <c r="W10" s="1273"/>
    </row>
    <row r="11" spans="2:23">
      <c r="B11" s="1261">
        <v>6</v>
      </c>
      <c r="C11" s="1265" t="s">
        <v>405</v>
      </c>
      <c r="D11" s="1261" t="s">
        <v>316</v>
      </c>
      <c r="E11" s="1270"/>
      <c r="F11" s="1261" t="s">
        <v>184</v>
      </c>
      <c r="G11" s="1270"/>
      <c r="H11" s="1260" t="s">
        <v>428</v>
      </c>
      <c r="I11" s="1270">
        <v>0</v>
      </c>
      <c r="J11" s="1260" t="s">
        <v>314</v>
      </c>
      <c r="K11" s="1269">
        <f t="shared" si="0"/>
        <v>0</v>
      </c>
      <c r="M11" s="1270"/>
      <c r="N11" s="1261" t="s">
        <v>184</v>
      </c>
      <c r="O11" s="1270"/>
      <c r="Q11" s="1272">
        <f t="shared" si="1"/>
        <v>0</v>
      </c>
      <c r="R11" s="1261" t="s">
        <v>184</v>
      </c>
      <c r="S11" s="1272">
        <f t="shared" si="2"/>
        <v>0</v>
      </c>
      <c r="U11" s="1269">
        <f t="shared" si="3"/>
        <v>0</v>
      </c>
      <c r="W11" s="1273"/>
    </row>
    <row r="12" spans="2:23">
      <c r="B12" s="1261">
        <v>7</v>
      </c>
      <c r="C12" s="1265" t="s">
        <v>514</v>
      </c>
      <c r="D12" s="1261" t="s">
        <v>316</v>
      </c>
      <c r="E12" s="1270"/>
      <c r="F12" s="1261" t="s">
        <v>184</v>
      </c>
      <c r="G12" s="1270"/>
      <c r="H12" s="1260" t="s">
        <v>428</v>
      </c>
      <c r="I12" s="1270">
        <v>0</v>
      </c>
      <c r="J12" s="1260" t="s">
        <v>314</v>
      </c>
      <c r="K12" s="1269">
        <f t="shared" si="0"/>
        <v>0</v>
      </c>
      <c r="M12" s="1270"/>
      <c r="N12" s="1261" t="s">
        <v>184</v>
      </c>
      <c r="O12" s="1270"/>
      <c r="Q12" s="1272">
        <f t="shared" si="1"/>
        <v>0</v>
      </c>
      <c r="R12" s="1261" t="s">
        <v>184</v>
      </c>
      <c r="S12" s="1272">
        <f t="shared" si="2"/>
        <v>0</v>
      </c>
      <c r="U12" s="1269">
        <f t="shared" si="3"/>
        <v>0</v>
      </c>
      <c r="W12" s="1273"/>
    </row>
    <row r="13" spans="2:23">
      <c r="B13" s="1261">
        <v>8</v>
      </c>
      <c r="C13" s="1265" t="s">
        <v>91</v>
      </c>
      <c r="D13" s="1261" t="s">
        <v>316</v>
      </c>
      <c r="E13" s="1270"/>
      <c r="F13" s="1261" t="s">
        <v>184</v>
      </c>
      <c r="G13" s="1270"/>
      <c r="H13" s="1260" t="s">
        <v>428</v>
      </c>
      <c r="I13" s="1270">
        <v>0</v>
      </c>
      <c r="J13" s="1260" t="s">
        <v>314</v>
      </c>
      <c r="K13" s="1269">
        <f t="shared" si="0"/>
        <v>0</v>
      </c>
      <c r="M13" s="1270"/>
      <c r="N13" s="1261" t="s">
        <v>184</v>
      </c>
      <c r="O13" s="1270"/>
      <c r="Q13" s="1272">
        <f t="shared" si="1"/>
        <v>0</v>
      </c>
      <c r="R13" s="1261" t="s">
        <v>184</v>
      </c>
      <c r="S13" s="1272">
        <f t="shared" si="2"/>
        <v>0</v>
      </c>
      <c r="U13" s="1269">
        <f t="shared" si="3"/>
        <v>0</v>
      </c>
      <c r="W13" s="1273"/>
    </row>
    <row r="14" spans="2:23">
      <c r="B14" s="1261">
        <v>9</v>
      </c>
      <c r="C14" s="1265" t="s">
        <v>515</v>
      </c>
      <c r="D14" s="1261" t="s">
        <v>316</v>
      </c>
      <c r="E14" s="1270"/>
      <c r="F14" s="1261" t="s">
        <v>184</v>
      </c>
      <c r="G14" s="1270"/>
      <c r="H14" s="1260" t="s">
        <v>428</v>
      </c>
      <c r="I14" s="1270">
        <v>0</v>
      </c>
      <c r="J14" s="1260" t="s">
        <v>314</v>
      </c>
      <c r="K14" s="1269">
        <f t="shared" si="0"/>
        <v>0</v>
      </c>
      <c r="M14" s="1270"/>
      <c r="N14" s="1261" t="s">
        <v>184</v>
      </c>
      <c r="O14" s="1270"/>
      <c r="Q14" s="1272">
        <f t="shared" si="1"/>
        <v>0</v>
      </c>
      <c r="R14" s="1261" t="s">
        <v>184</v>
      </c>
      <c r="S14" s="1272">
        <f t="shared" si="2"/>
        <v>0</v>
      </c>
      <c r="U14" s="1269">
        <f t="shared" si="3"/>
        <v>0</v>
      </c>
      <c r="W14" s="1273"/>
    </row>
    <row r="15" spans="2:23">
      <c r="B15" s="1261">
        <v>10</v>
      </c>
      <c r="C15" s="1265" t="s">
        <v>34</v>
      </c>
      <c r="D15" s="1261" t="s">
        <v>316</v>
      </c>
      <c r="E15" s="1270"/>
      <c r="F15" s="1261" t="s">
        <v>184</v>
      </c>
      <c r="G15" s="1270"/>
      <c r="H15" s="1260" t="s">
        <v>428</v>
      </c>
      <c r="I15" s="1270">
        <v>0</v>
      </c>
      <c r="J15" s="1260" t="s">
        <v>314</v>
      </c>
      <c r="K15" s="1269">
        <f t="shared" si="0"/>
        <v>0</v>
      </c>
      <c r="M15" s="1270"/>
      <c r="N15" s="1261" t="s">
        <v>184</v>
      </c>
      <c r="O15" s="1270"/>
      <c r="Q15" s="1272">
        <f t="shared" si="1"/>
        <v>0</v>
      </c>
      <c r="R15" s="1261" t="s">
        <v>184</v>
      </c>
      <c r="S15" s="1272">
        <f t="shared" si="2"/>
        <v>0</v>
      </c>
      <c r="U15" s="1269">
        <f t="shared" si="3"/>
        <v>0</v>
      </c>
      <c r="W15" s="1273"/>
    </row>
    <row r="16" spans="2:23">
      <c r="B16" s="1261">
        <v>11</v>
      </c>
      <c r="C16" s="1265" t="s">
        <v>516</v>
      </c>
      <c r="D16" s="1261" t="s">
        <v>316</v>
      </c>
      <c r="E16" s="1270"/>
      <c r="F16" s="1261" t="s">
        <v>184</v>
      </c>
      <c r="G16" s="1270"/>
      <c r="H16" s="1260" t="s">
        <v>428</v>
      </c>
      <c r="I16" s="1270">
        <v>0</v>
      </c>
      <c r="J16" s="1260" t="s">
        <v>314</v>
      </c>
      <c r="K16" s="1269">
        <f t="shared" si="0"/>
        <v>0</v>
      </c>
      <c r="M16" s="1270"/>
      <c r="N16" s="1261" t="s">
        <v>184</v>
      </c>
      <c r="O16" s="1270"/>
      <c r="Q16" s="1272">
        <f t="shared" si="1"/>
        <v>0</v>
      </c>
      <c r="R16" s="1261" t="s">
        <v>184</v>
      </c>
      <c r="S16" s="1272">
        <f t="shared" si="2"/>
        <v>0</v>
      </c>
      <c r="U16" s="1269">
        <f t="shared" si="3"/>
        <v>0</v>
      </c>
      <c r="W16" s="1273"/>
    </row>
    <row r="17" spans="2:23">
      <c r="B17" s="1261">
        <v>12</v>
      </c>
      <c r="C17" s="1265" t="s">
        <v>519</v>
      </c>
      <c r="D17" s="1261" t="s">
        <v>316</v>
      </c>
      <c r="E17" s="1270"/>
      <c r="F17" s="1261" t="s">
        <v>184</v>
      </c>
      <c r="G17" s="1270"/>
      <c r="H17" s="1260" t="s">
        <v>428</v>
      </c>
      <c r="I17" s="1270">
        <v>0</v>
      </c>
      <c r="J17" s="1260" t="s">
        <v>314</v>
      </c>
      <c r="K17" s="1269">
        <f t="shared" si="0"/>
        <v>0</v>
      </c>
      <c r="M17" s="1270"/>
      <c r="N17" s="1261" t="s">
        <v>184</v>
      </c>
      <c r="O17" s="1270"/>
      <c r="Q17" s="1272">
        <f t="shared" si="1"/>
        <v>0</v>
      </c>
      <c r="R17" s="1261" t="s">
        <v>184</v>
      </c>
      <c r="S17" s="1272">
        <f t="shared" si="2"/>
        <v>0</v>
      </c>
      <c r="U17" s="1269">
        <f t="shared" si="3"/>
        <v>0</v>
      </c>
      <c r="W17" s="1273"/>
    </row>
    <row r="18" spans="2:23">
      <c r="B18" s="1261">
        <v>13</v>
      </c>
      <c r="C18" s="1265" t="s">
        <v>327</v>
      </c>
      <c r="D18" s="1261" t="s">
        <v>316</v>
      </c>
      <c r="E18" s="1270"/>
      <c r="F18" s="1261" t="s">
        <v>184</v>
      </c>
      <c r="G18" s="1270"/>
      <c r="H18" s="1260" t="s">
        <v>428</v>
      </c>
      <c r="I18" s="1270">
        <v>0</v>
      </c>
      <c r="J18" s="1260" t="s">
        <v>314</v>
      </c>
      <c r="K18" s="1269">
        <f t="shared" si="0"/>
        <v>0</v>
      </c>
      <c r="M18" s="1270"/>
      <c r="N18" s="1261" t="s">
        <v>184</v>
      </c>
      <c r="O18" s="1270"/>
      <c r="Q18" s="1272">
        <f t="shared" si="1"/>
        <v>0</v>
      </c>
      <c r="R18" s="1261" t="s">
        <v>184</v>
      </c>
      <c r="S18" s="1272">
        <f t="shared" si="2"/>
        <v>0</v>
      </c>
      <c r="U18" s="1269">
        <f t="shared" si="3"/>
        <v>0</v>
      </c>
      <c r="W18" s="1273"/>
    </row>
    <row r="19" spans="2:23">
      <c r="B19" s="1261">
        <v>14</v>
      </c>
      <c r="C19" s="1265" t="s">
        <v>360</v>
      </c>
      <c r="D19" s="1261" t="s">
        <v>316</v>
      </c>
      <c r="E19" s="1270"/>
      <c r="F19" s="1261" t="s">
        <v>184</v>
      </c>
      <c r="G19" s="1270"/>
      <c r="H19" s="1260" t="s">
        <v>428</v>
      </c>
      <c r="I19" s="1270">
        <v>0</v>
      </c>
      <c r="J19" s="1260" t="s">
        <v>314</v>
      </c>
      <c r="K19" s="1269">
        <f t="shared" si="0"/>
        <v>0</v>
      </c>
      <c r="M19" s="1270"/>
      <c r="N19" s="1261" t="s">
        <v>184</v>
      </c>
      <c r="O19" s="1270"/>
      <c r="Q19" s="1272">
        <f t="shared" si="1"/>
        <v>0</v>
      </c>
      <c r="R19" s="1261" t="s">
        <v>184</v>
      </c>
      <c r="S19" s="1272">
        <f t="shared" si="2"/>
        <v>0</v>
      </c>
      <c r="U19" s="1269">
        <f t="shared" si="3"/>
        <v>0</v>
      </c>
      <c r="W19" s="1273"/>
    </row>
    <row r="20" spans="2:23">
      <c r="B20" s="1261">
        <v>15</v>
      </c>
      <c r="C20" s="1265" t="s">
        <v>317</v>
      </c>
      <c r="D20" s="1261" t="s">
        <v>316</v>
      </c>
      <c r="E20" s="1270"/>
      <c r="F20" s="1261" t="s">
        <v>184</v>
      </c>
      <c r="G20" s="1270"/>
      <c r="H20" s="1260" t="s">
        <v>428</v>
      </c>
      <c r="I20" s="1270">
        <v>0</v>
      </c>
      <c r="J20" s="1260" t="s">
        <v>314</v>
      </c>
      <c r="K20" s="1269">
        <f t="shared" si="0"/>
        <v>0</v>
      </c>
      <c r="M20" s="1270"/>
      <c r="N20" s="1261" t="s">
        <v>184</v>
      </c>
      <c r="O20" s="1270"/>
      <c r="Q20" s="1272">
        <f t="shared" si="1"/>
        <v>0</v>
      </c>
      <c r="R20" s="1261" t="s">
        <v>184</v>
      </c>
      <c r="S20" s="1272">
        <f t="shared" si="2"/>
        <v>0</v>
      </c>
      <c r="U20" s="1269">
        <f t="shared" si="3"/>
        <v>0</v>
      </c>
      <c r="W20" s="1273"/>
    </row>
    <row r="21" spans="2:23">
      <c r="B21" s="1261">
        <v>16</v>
      </c>
      <c r="C21" s="1265" t="s">
        <v>498</v>
      </c>
      <c r="D21" s="1261" t="s">
        <v>316</v>
      </c>
      <c r="E21" s="1270"/>
      <c r="F21" s="1261" t="s">
        <v>184</v>
      </c>
      <c r="G21" s="1270"/>
      <c r="H21" s="1260" t="s">
        <v>428</v>
      </c>
      <c r="I21" s="1270">
        <v>0</v>
      </c>
      <c r="J21" s="1260" t="s">
        <v>314</v>
      </c>
      <c r="K21" s="1269">
        <f t="shared" si="0"/>
        <v>0</v>
      </c>
      <c r="M21" s="1270"/>
      <c r="N21" s="1261" t="s">
        <v>184</v>
      </c>
      <c r="O21" s="1270"/>
      <c r="Q21" s="1272">
        <f t="shared" si="1"/>
        <v>0</v>
      </c>
      <c r="R21" s="1261" t="s">
        <v>184</v>
      </c>
      <c r="S21" s="1272">
        <f t="shared" si="2"/>
        <v>0</v>
      </c>
      <c r="U21" s="1269">
        <f t="shared" si="3"/>
        <v>0</v>
      </c>
      <c r="W21" s="1273"/>
    </row>
    <row r="22" spans="2:23">
      <c r="B22" s="1261">
        <v>17</v>
      </c>
      <c r="C22" s="1265" t="s">
        <v>520</v>
      </c>
      <c r="D22" s="1261" t="s">
        <v>316</v>
      </c>
      <c r="E22" s="1270"/>
      <c r="F22" s="1261" t="s">
        <v>184</v>
      </c>
      <c r="G22" s="1270"/>
      <c r="H22" s="1260" t="s">
        <v>428</v>
      </c>
      <c r="I22" s="1270">
        <v>0</v>
      </c>
      <c r="J22" s="1260" t="s">
        <v>314</v>
      </c>
      <c r="K22" s="1269">
        <f t="shared" si="0"/>
        <v>0</v>
      </c>
      <c r="M22" s="1270"/>
      <c r="N22" s="1261" t="s">
        <v>184</v>
      </c>
      <c r="O22" s="1270"/>
      <c r="Q22" s="1272">
        <f t="shared" si="1"/>
        <v>0</v>
      </c>
      <c r="R22" s="1261" t="s">
        <v>184</v>
      </c>
      <c r="S22" s="1272">
        <f t="shared" si="2"/>
        <v>0</v>
      </c>
      <c r="U22" s="1269">
        <f t="shared" si="3"/>
        <v>0</v>
      </c>
      <c r="W22" s="1273"/>
    </row>
    <row r="23" spans="2:23">
      <c r="B23" s="1261">
        <v>18</v>
      </c>
      <c r="C23" s="1265" t="s">
        <v>444</v>
      </c>
      <c r="D23" s="1261" t="s">
        <v>316</v>
      </c>
      <c r="E23" s="1270"/>
      <c r="F23" s="1261" t="s">
        <v>184</v>
      </c>
      <c r="G23" s="1270"/>
      <c r="H23" s="1260" t="s">
        <v>428</v>
      </c>
      <c r="I23" s="1270">
        <v>0</v>
      </c>
      <c r="J23" s="1260" t="s">
        <v>314</v>
      </c>
      <c r="K23" s="1269">
        <f t="shared" si="0"/>
        <v>0</v>
      </c>
      <c r="M23" s="1270"/>
      <c r="N23" s="1261" t="s">
        <v>184</v>
      </c>
      <c r="O23" s="1270"/>
      <c r="Q23" s="1272">
        <f t="shared" si="1"/>
        <v>0</v>
      </c>
      <c r="R23" s="1261" t="s">
        <v>184</v>
      </c>
      <c r="S23" s="1272">
        <f t="shared" si="2"/>
        <v>0</v>
      </c>
      <c r="U23" s="1269">
        <f t="shared" si="3"/>
        <v>0</v>
      </c>
      <c r="W23" s="1273"/>
    </row>
    <row r="24" spans="2:23">
      <c r="B24" s="1261">
        <v>19</v>
      </c>
      <c r="C24" s="1265" t="s">
        <v>450</v>
      </c>
      <c r="D24" s="1261" t="s">
        <v>316</v>
      </c>
      <c r="E24" s="1270"/>
      <c r="F24" s="1261" t="s">
        <v>184</v>
      </c>
      <c r="G24" s="1270"/>
      <c r="H24" s="1260" t="s">
        <v>428</v>
      </c>
      <c r="I24" s="1270">
        <v>0</v>
      </c>
      <c r="J24" s="1260" t="s">
        <v>314</v>
      </c>
      <c r="K24" s="1269">
        <f t="shared" si="0"/>
        <v>0</v>
      </c>
      <c r="M24" s="1270"/>
      <c r="N24" s="1261" t="s">
        <v>184</v>
      </c>
      <c r="O24" s="1270"/>
      <c r="Q24" s="1272">
        <f t="shared" si="1"/>
        <v>0</v>
      </c>
      <c r="R24" s="1261" t="s">
        <v>184</v>
      </c>
      <c r="S24" s="1272">
        <f t="shared" si="2"/>
        <v>0</v>
      </c>
      <c r="U24" s="1269">
        <f t="shared" si="3"/>
        <v>0</v>
      </c>
      <c r="W24" s="1273"/>
    </row>
    <row r="25" spans="2:23">
      <c r="B25" s="1261">
        <v>20</v>
      </c>
      <c r="C25" s="1265" t="s">
        <v>319</v>
      </c>
      <c r="D25" s="1261" t="s">
        <v>316</v>
      </c>
      <c r="E25" s="1270"/>
      <c r="F25" s="1261" t="s">
        <v>184</v>
      </c>
      <c r="G25" s="1270"/>
      <c r="H25" s="1260" t="s">
        <v>428</v>
      </c>
      <c r="I25" s="1270">
        <v>0</v>
      </c>
      <c r="J25" s="1260" t="s">
        <v>314</v>
      </c>
      <c r="K25" s="1269">
        <f t="shared" si="0"/>
        <v>0</v>
      </c>
      <c r="M25" s="1270"/>
      <c r="N25" s="1261" t="s">
        <v>184</v>
      </c>
      <c r="O25" s="1270"/>
      <c r="Q25" s="1272">
        <f t="shared" si="1"/>
        <v>0</v>
      </c>
      <c r="R25" s="1261" t="s">
        <v>184</v>
      </c>
      <c r="S25" s="1272">
        <f t="shared" si="2"/>
        <v>0</v>
      </c>
      <c r="U25" s="1269">
        <f t="shared" si="3"/>
        <v>0</v>
      </c>
      <c r="W25" s="1273"/>
    </row>
    <row r="26" spans="2:23">
      <c r="B26" s="1261">
        <v>21</v>
      </c>
      <c r="C26" s="1265" t="s">
        <v>522</v>
      </c>
      <c r="D26" s="1261" t="s">
        <v>316</v>
      </c>
      <c r="E26" s="1271"/>
      <c r="F26" s="1261" t="s">
        <v>184</v>
      </c>
      <c r="G26" s="1271"/>
      <c r="H26" s="1260" t="s">
        <v>428</v>
      </c>
      <c r="I26" s="1271"/>
      <c r="J26" s="1260" t="s">
        <v>314</v>
      </c>
      <c r="K26" s="1265">
        <v>1</v>
      </c>
      <c r="M26" s="1269"/>
      <c r="N26" s="1261" t="s">
        <v>184</v>
      </c>
      <c r="O26" s="1269"/>
      <c r="Q26" s="1269"/>
      <c r="R26" s="1261" t="s">
        <v>184</v>
      </c>
      <c r="S26" s="1269"/>
      <c r="U26" s="1265">
        <v>1</v>
      </c>
      <c r="W26" s="1273"/>
    </row>
    <row r="27" spans="2:23">
      <c r="B27" s="1261">
        <v>22</v>
      </c>
      <c r="C27" s="1265" t="s">
        <v>524</v>
      </c>
      <c r="D27" s="1261" t="s">
        <v>316</v>
      </c>
      <c r="E27" s="1271"/>
      <c r="F27" s="1261" t="s">
        <v>184</v>
      </c>
      <c r="G27" s="1271"/>
      <c r="H27" s="1260" t="s">
        <v>428</v>
      </c>
      <c r="I27" s="1271"/>
      <c r="J27" s="1260" t="s">
        <v>314</v>
      </c>
      <c r="K27" s="1265">
        <v>2</v>
      </c>
      <c r="M27" s="1269"/>
      <c r="N27" s="1261" t="s">
        <v>184</v>
      </c>
      <c r="O27" s="1269"/>
      <c r="Q27" s="1269"/>
      <c r="R27" s="1261" t="s">
        <v>184</v>
      </c>
      <c r="S27" s="1269"/>
      <c r="U27" s="1265">
        <v>2</v>
      </c>
      <c r="W27" s="1273"/>
    </row>
    <row r="28" spans="2:23">
      <c r="B28" s="1261">
        <v>23</v>
      </c>
      <c r="C28" s="1265" t="s">
        <v>377</v>
      </c>
      <c r="D28" s="1261" t="s">
        <v>316</v>
      </c>
      <c r="E28" s="1271"/>
      <c r="F28" s="1261" t="s">
        <v>184</v>
      </c>
      <c r="G28" s="1271"/>
      <c r="H28" s="1260" t="s">
        <v>428</v>
      </c>
      <c r="I28" s="1271"/>
      <c r="J28" s="1260" t="s">
        <v>314</v>
      </c>
      <c r="K28" s="1265">
        <v>3</v>
      </c>
      <c r="M28" s="1269"/>
      <c r="N28" s="1261" t="s">
        <v>184</v>
      </c>
      <c r="O28" s="1269"/>
      <c r="Q28" s="1269"/>
      <c r="R28" s="1261" t="s">
        <v>184</v>
      </c>
      <c r="S28" s="1269"/>
      <c r="U28" s="1265">
        <v>3</v>
      </c>
      <c r="W28" s="1273"/>
    </row>
    <row r="29" spans="2:23">
      <c r="B29" s="1261">
        <v>24</v>
      </c>
      <c r="C29" s="1265" t="s">
        <v>136</v>
      </c>
      <c r="D29" s="1261" t="s">
        <v>316</v>
      </c>
      <c r="E29" s="1271"/>
      <c r="F29" s="1261" t="s">
        <v>184</v>
      </c>
      <c r="G29" s="1271"/>
      <c r="H29" s="1260" t="s">
        <v>428</v>
      </c>
      <c r="I29" s="1271"/>
      <c r="J29" s="1260" t="s">
        <v>314</v>
      </c>
      <c r="K29" s="1265">
        <v>4</v>
      </c>
      <c r="M29" s="1269"/>
      <c r="N29" s="1261" t="s">
        <v>184</v>
      </c>
      <c r="O29" s="1269"/>
      <c r="Q29" s="1269"/>
      <c r="R29" s="1261" t="s">
        <v>184</v>
      </c>
      <c r="S29" s="1269"/>
      <c r="U29" s="1265">
        <v>4</v>
      </c>
      <c r="W29" s="1273"/>
    </row>
    <row r="30" spans="2:23">
      <c r="B30" s="1261">
        <v>25</v>
      </c>
      <c r="C30" s="1265" t="s">
        <v>353</v>
      </c>
      <c r="D30" s="1261" t="s">
        <v>316</v>
      </c>
      <c r="E30" s="1271"/>
      <c r="F30" s="1261" t="s">
        <v>184</v>
      </c>
      <c r="G30" s="1271"/>
      <c r="H30" s="1260" t="s">
        <v>428</v>
      </c>
      <c r="I30" s="1271"/>
      <c r="J30" s="1260" t="s">
        <v>314</v>
      </c>
      <c r="K30" s="1265">
        <v>4</v>
      </c>
      <c r="M30" s="1269"/>
      <c r="N30" s="1261" t="s">
        <v>184</v>
      </c>
      <c r="O30" s="1269"/>
      <c r="Q30" s="1269"/>
      <c r="R30" s="1261" t="s">
        <v>184</v>
      </c>
      <c r="S30" s="1269"/>
      <c r="U30" s="1265">
        <v>3</v>
      </c>
      <c r="W30" s="1273"/>
    </row>
    <row r="31" spans="2:23">
      <c r="B31" s="1261">
        <v>26</v>
      </c>
      <c r="C31" s="1265" t="s">
        <v>211</v>
      </c>
      <c r="D31" s="1261" t="s">
        <v>316</v>
      </c>
      <c r="E31" s="1271"/>
      <c r="F31" s="1261" t="s">
        <v>184</v>
      </c>
      <c r="G31" s="1271"/>
      <c r="H31" s="1260" t="s">
        <v>428</v>
      </c>
      <c r="I31" s="1271"/>
      <c r="J31" s="1260" t="s">
        <v>314</v>
      </c>
      <c r="K31" s="1265">
        <v>5</v>
      </c>
      <c r="M31" s="1269"/>
      <c r="N31" s="1261" t="s">
        <v>184</v>
      </c>
      <c r="O31" s="1269"/>
      <c r="Q31" s="1269"/>
      <c r="R31" s="1261" t="s">
        <v>184</v>
      </c>
      <c r="S31" s="1269"/>
      <c r="U31" s="1265">
        <v>5</v>
      </c>
      <c r="W31" s="1273"/>
    </row>
    <row r="32" spans="2:23">
      <c r="B32" s="1261">
        <v>27</v>
      </c>
      <c r="C32" s="1265" t="s">
        <v>251</v>
      </c>
      <c r="D32" s="1261" t="s">
        <v>316</v>
      </c>
      <c r="E32" s="1271"/>
      <c r="F32" s="1261" t="s">
        <v>184</v>
      </c>
      <c r="G32" s="1271"/>
      <c r="H32" s="1260" t="s">
        <v>428</v>
      </c>
      <c r="I32" s="1271"/>
      <c r="J32" s="1260" t="s">
        <v>314</v>
      </c>
      <c r="K32" s="1265">
        <v>0</v>
      </c>
      <c r="M32" s="1269"/>
      <c r="N32" s="1261" t="s">
        <v>184</v>
      </c>
      <c r="O32" s="1269"/>
      <c r="Q32" s="1269"/>
      <c r="R32" s="1261" t="s">
        <v>184</v>
      </c>
      <c r="S32" s="1269"/>
      <c r="U32" s="1265">
        <v>0</v>
      </c>
      <c r="W32" s="1273" t="s">
        <v>532</v>
      </c>
    </row>
    <row r="33" spans="2:23">
      <c r="B33" s="1261">
        <v>28</v>
      </c>
      <c r="C33" s="1265" t="s">
        <v>94</v>
      </c>
      <c r="D33" s="1261" t="s">
        <v>316</v>
      </c>
      <c r="E33" s="1271"/>
      <c r="F33" s="1261" t="s">
        <v>184</v>
      </c>
      <c r="G33" s="1271"/>
      <c r="H33" s="1260" t="s">
        <v>428</v>
      </c>
      <c r="I33" s="1271"/>
      <c r="J33" s="1260" t="s">
        <v>314</v>
      </c>
      <c r="K33" s="1265"/>
      <c r="M33" s="1269"/>
      <c r="N33" s="1261" t="s">
        <v>184</v>
      </c>
      <c r="O33" s="1269"/>
      <c r="Q33" s="1269"/>
      <c r="R33" s="1261" t="s">
        <v>184</v>
      </c>
      <c r="S33" s="1269"/>
      <c r="U33" s="1265"/>
      <c r="W33" s="1273"/>
    </row>
    <row r="34" spans="2:23">
      <c r="B34" s="1261">
        <v>29</v>
      </c>
      <c r="C34" s="1265" t="s">
        <v>94</v>
      </c>
      <c r="D34" s="1261" t="s">
        <v>316</v>
      </c>
      <c r="E34" s="1271"/>
      <c r="F34" s="1261" t="s">
        <v>184</v>
      </c>
      <c r="G34" s="1271"/>
      <c r="H34" s="1260" t="s">
        <v>428</v>
      </c>
      <c r="I34" s="1271"/>
      <c r="J34" s="1260" t="s">
        <v>314</v>
      </c>
      <c r="K34" s="1265"/>
      <c r="M34" s="1269"/>
      <c r="N34" s="1261" t="s">
        <v>184</v>
      </c>
      <c r="O34" s="1269"/>
      <c r="Q34" s="1269"/>
      <c r="R34" s="1261" t="s">
        <v>184</v>
      </c>
      <c r="S34" s="1269"/>
      <c r="U34" s="1265"/>
      <c r="W34" s="1273"/>
    </row>
    <row r="35" spans="2:23">
      <c r="B35" s="1261">
        <v>30</v>
      </c>
      <c r="C35" s="1265" t="s">
        <v>94</v>
      </c>
      <c r="D35" s="1261" t="s">
        <v>316</v>
      </c>
      <c r="E35" s="1271"/>
      <c r="F35" s="1261" t="s">
        <v>184</v>
      </c>
      <c r="G35" s="1271"/>
      <c r="H35" s="1260" t="s">
        <v>428</v>
      </c>
      <c r="I35" s="1271"/>
      <c r="J35" s="1260" t="s">
        <v>314</v>
      </c>
      <c r="K35" s="1265"/>
      <c r="M35" s="1269"/>
      <c r="N35" s="1261" t="s">
        <v>184</v>
      </c>
      <c r="O35" s="1269"/>
      <c r="Q35" s="1269"/>
      <c r="R35" s="1261" t="s">
        <v>184</v>
      </c>
      <c r="S35" s="1269"/>
      <c r="U35" s="1265"/>
      <c r="W35" s="1273"/>
    </row>
    <row r="36" spans="2:23">
      <c r="C36" s="1266"/>
    </row>
    <row r="37" spans="2:23">
      <c r="C37" s="1267" t="s">
        <v>523</v>
      </c>
    </row>
    <row r="38" spans="2:23">
      <c r="C38" s="1267" t="s">
        <v>525</v>
      </c>
    </row>
    <row r="39" spans="2:23">
      <c r="C39" s="1267" t="s">
        <v>263</v>
      </c>
    </row>
    <row r="40" spans="2:23">
      <c r="C40" s="1267" t="s">
        <v>526</v>
      </c>
    </row>
    <row r="41" spans="2:23">
      <c r="C41" s="1263" t="s">
        <v>198</v>
      </c>
    </row>
    <row r="42" spans="2:23">
      <c r="C42" s="1263" t="s">
        <v>303</v>
      </c>
    </row>
  </sheetData>
  <mergeCells count="4">
    <mergeCell ref="E4:K4"/>
    <mergeCell ref="M4:O4"/>
    <mergeCell ref="Q4:U4"/>
    <mergeCell ref="W4:W5"/>
  </mergeCells>
  <phoneticPr fontId="5"/>
  <pageMargins left="0.15748031496062992" right="0.15748031496062992" top="0.55118110236220474" bottom="0.35433070866141736" header="0.31496062992125984" footer="0.31496062992125984"/>
  <pageSetup paperSize="9" scale="45" fitToWidth="1" fitToHeight="0" orientation="landscape" usePrinterDefaults="1"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BU80"/>
  <sheetViews>
    <sheetView showGridLines="0" view="pageBreakPreview" zoomScaleNormal="70" zoomScaleSheetLayoutView="100" workbookViewId="0">
      <selection activeCell="C17" sqref="C17:E21"/>
    </sheetView>
  </sheetViews>
  <sheetFormatPr defaultColWidth="4.375" defaultRowHeight="20.25" customHeight="1"/>
  <cols>
    <col min="1" max="1" width="1.625" style="959" customWidth="1"/>
    <col min="2" max="5" width="5.75" style="959" customWidth="1"/>
    <col min="6" max="6" width="16.5" style="959" hidden="1" customWidth="1"/>
    <col min="7" max="58" width="5.625" style="959" customWidth="1"/>
    <col min="59" max="16384" width="4.375" style="959"/>
  </cols>
  <sheetData>
    <row r="1" spans="2:64" s="854" customFormat="1" ht="20.25" customHeight="1">
      <c r="C1" s="700" t="s">
        <v>334</v>
      </c>
      <c r="D1" s="700"/>
      <c r="E1" s="700"/>
      <c r="F1" s="700"/>
      <c r="G1" s="700"/>
      <c r="H1" s="716" t="s">
        <v>398</v>
      </c>
      <c r="J1" s="716"/>
      <c r="L1" s="700"/>
      <c r="M1" s="700"/>
      <c r="N1" s="700"/>
      <c r="O1" s="700"/>
      <c r="P1" s="700"/>
      <c r="Q1" s="700"/>
      <c r="R1" s="700"/>
      <c r="AM1" s="856"/>
      <c r="AN1" s="755"/>
      <c r="AO1" s="755" t="s">
        <v>46</v>
      </c>
      <c r="AP1" s="864" t="s">
        <v>495</v>
      </c>
      <c r="AQ1" s="1157"/>
      <c r="AR1" s="1157"/>
      <c r="AS1" s="1157"/>
      <c r="AT1" s="1157"/>
      <c r="AU1" s="1157"/>
      <c r="AV1" s="1157"/>
      <c r="AW1" s="1157"/>
      <c r="AX1" s="1157"/>
      <c r="AY1" s="1157"/>
      <c r="AZ1" s="1157"/>
      <c r="BA1" s="1157"/>
      <c r="BB1" s="1157"/>
      <c r="BC1" s="1157"/>
      <c r="BD1" s="1157"/>
      <c r="BE1" s="1157"/>
      <c r="BF1" s="755" t="s">
        <v>106</v>
      </c>
    </row>
    <row r="2" spans="2:64" s="854" customFormat="1" ht="20.25" customHeight="1">
      <c r="C2" s="700"/>
      <c r="D2" s="700"/>
      <c r="E2" s="700"/>
      <c r="F2" s="700"/>
      <c r="G2" s="700"/>
      <c r="J2" s="716"/>
      <c r="L2" s="700"/>
      <c r="M2" s="700"/>
      <c r="N2" s="700"/>
      <c r="O2" s="700"/>
      <c r="P2" s="700"/>
      <c r="Q2" s="700"/>
      <c r="R2" s="700"/>
      <c r="Y2" s="755" t="s">
        <v>374</v>
      </c>
      <c r="Z2" s="818">
        <v>6</v>
      </c>
      <c r="AA2" s="818"/>
      <c r="AB2" s="755" t="s">
        <v>381</v>
      </c>
      <c r="AC2" s="833">
        <f>IF(Z2=0,"",YEAR(DATE(2018+Z2,1,1)))</f>
        <v>2024</v>
      </c>
      <c r="AD2" s="833"/>
      <c r="AE2" s="689" t="s">
        <v>314</v>
      </c>
      <c r="AF2" s="689" t="s">
        <v>88</v>
      </c>
      <c r="AG2" s="818">
        <v>4</v>
      </c>
      <c r="AH2" s="818"/>
      <c r="AI2" s="689" t="s">
        <v>164</v>
      </c>
      <c r="AM2" s="856"/>
      <c r="AN2" s="755"/>
      <c r="AO2" s="755" t="s">
        <v>173</v>
      </c>
      <c r="AP2" s="818" t="s">
        <v>509</v>
      </c>
      <c r="AQ2" s="818"/>
      <c r="AR2" s="818"/>
      <c r="AS2" s="818"/>
      <c r="AT2" s="818"/>
      <c r="AU2" s="818"/>
      <c r="AV2" s="818"/>
      <c r="AW2" s="818"/>
      <c r="AX2" s="818"/>
      <c r="AY2" s="818"/>
      <c r="AZ2" s="818"/>
      <c r="BA2" s="818"/>
      <c r="BB2" s="818"/>
      <c r="BC2" s="818"/>
      <c r="BD2" s="818"/>
      <c r="BE2" s="818"/>
      <c r="BF2" s="755" t="s">
        <v>106</v>
      </c>
    </row>
    <row r="3" spans="2:64" s="957" customFormat="1" ht="20.25" customHeight="1">
      <c r="G3" s="716"/>
      <c r="J3" s="716"/>
      <c r="L3" s="755"/>
      <c r="M3" s="755"/>
      <c r="N3" s="755"/>
      <c r="O3" s="755"/>
      <c r="P3" s="755"/>
      <c r="Q3" s="755"/>
      <c r="R3" s="755"/>
      <c r="Z3" s="1142"/>
      <c r="AA3" s="1142"/>
      <c r="AB3" s="1147"/>
      <c r="AC3" s="1149"/>
      <c r="AD3" s="1147"/>
      <c r="BA3" s="1388" t="s">
        <v>404</v>
      </c>
      <c r="BB3" s="1214" t="s">
        <v>409</v>
      </c>
      <c r="BC3" s="1230"/>
      <c r="BD3" s="1230"/>
      <c r="BE3" s="1243"/>
      <c r="BF3" s="755"/>
    </row>
    <row r="4" spans="2:64" s="957" customFormat="1" ht="21">
      <c r="G4" s="716"/>
      <c r="J4" s="716"/>
      <c r="L4" s="755"/>
      <c r="M4" s="755"/>
      <c r="N4" s="755"/>
      <c r="O4" s="755"/>
      <c r="P4" s="755"/>
      <c r="Q4" s="755"/>
      <c r="R4" s="755"/>
      <c r="Z4" s="833"/>
      <c r="AA4" s="833"/>
      <c r="AG4" s="854"/>
      <c r="AH4" s="854"/>
      <c r="AI4" s="854"/>
      <c r="AJ4" s="854"/>
      <c r="AK4" s="854"/>
      <c r="AL4" s="854"/>
      <c r="AM4" s="854"/>
      <c r="AN4" s="854"/>
      <c r="AO4" s="854"/>
      <c r="AP4" s="854"/>
      <c r="AQ4" s="854"/>
      <c r="AR4" s="854"/>
      <c r="AS4" s="854"/>
      <c r="AT4" s="854"/>
      <c r="AU4" s="854"/>
      <c r="AV4" s="854"/>
      <c r="AW4" s="854"/>
      <c r="AX4" s="854"/>
      <c r="AY4" s="854"/>
      <c r="AZ4" s="854"/>
      <c r="BA4" s="1388" t="s">
        <v>406</v>
      </c>
      <c r="BB4" s="1214" t="s">
        <v>410</v>
      </c>
      <c r="BC4" s="1230"/>
      <c r="BD4" s="1230"/>
      <c r="BE4" s="1243"/>
      <c r="BF4" s="868"/>
    </row>
    <row r="5" spans="2:64" s="957" customFormat="1" ht="6.75" customHeight="1">
      <c r="C5" s="813"/>
      <c r="D5" s="813"/>
      <c r="E5" s="813"/>
      <c r="F5" s="813"/>
      <c r="G5" s="1018"/>
      <c r="H5" s="813"/>
      <c r="I5" s="813"/>
      <c r="J5" s="1018"/>
      <c r="K5" s="813"/>
      <c r="L5" s="1039"/>
      <c r="M5" s="1039"/>
      <c r="N5" s="1039"/>
      <c r="O5" s="1039"/>
      <c r="P5" s="1039"/>
      <c r="Q5" s="1039"/>
      <c r="R5" s="1039"/>
      <c r="S5" s="813"/>
      <c r="T5" s="813"/>
      <c r="U5" s="813"/>
      <c r="V5" s="813"/>
      <c r="W5" s="813"/>
      <c r="X5" s="813"/>
      <c r="Y5" s="813"/>
      <c r="Z5" s="814"/>
      <c r="AA5" s="814"/>
      <c r="AB5" s="813"/>
      <c r="AC5" s="813"/>
      <c r="AD5" s="813"/>
      <c r="AE5" s="813"/>
      <c r="AG5" s="854"/>
      <c r="AH5" s="854"/>
      <c r="AI5" s="854"/>
      <c r="AJ5" s="854"/>
      <c r="AK5" s="854"/>
      <c r="AL5" s="854"/>
      <c r="AM5" s="854"/>
      <c r="AN5" s="854"/>
      <c r="AO5" s="854"/>
      <c r="AP5" s="854"/>
      <c r="AQ5" s="854"/>
      <c r="AR5" s="854"/>
      <c r="AS5" s="854"/>
      <c r="AT5" s="854"/>
      <c r="AU5" s="854"/>
      <c r="AV5" s="854"/>
      <c r="AW5" s="854"/>
      <c r="AX5" s="854"/>
      <c r="AY5" s="854"/>
      <c r="AZ5" s="854"/>
      <c r="BA5" s="854"/>
      <c r="BB5" s="854"/>
      <c r="BC5" s="854"/>
      <c r="BD5" s="854"/>
      <c r="BE5" s="868"/>
      <c r="BF5" s="868"/>
    </row>
    <row r="6" spans="2:64" s="957" customFormat="1" ht="20.25" customHeight="1">
      <c r="C6" s="813"/>
      <c r="D6" s="813"/>
      <c r="E6" s="813"/>
      <c r="F6" s="813"/>
      <c r="G6" s="1018"/>
      <c r="H6" s="813"/>
      <c r="I6" s="813"/>
      <c r="J6" s="1018"/>
      <c r="K6" s="813"/>
      <c r="L6" s="1039"/>
      <c r="M6" s="1039"/>
      <c r="N6" s="1039"/>
      <c r="O6" s="1039"/>
      <c r="P6" s="1039"/>
      <c r="Q6" s="1039"/>
      <c r="R6" s="1039"/>
      <c r="S6" s="813"/>
      <c r="T6" s="813"/>
      <c r="U6" s="813"/>
      <c r="V6" s="813"/>
      <c r="W6" s="813"/>
      <c r="X6" s="813"/>
      <c r="Y6" s="813"/>
      <c r="Z6" s="814"/>
      <c r="AA6" s="814"/>
      <c r="AB6" s="813"/>
      <c r="AC6" s="813"/>
      <c r="AD6" s="813"/>
      <c r="AE6" s="813"/>
      <c r="AG6" s="854"/>
      <c r="AH6" s="854"/>
      <c r="AI6" s="854"/>
      <c r="AJ6" s="854"/>
      <c r="AK6" s="854"/>
      <c r="AL6" s="854" t="s">
        <v>393</v>
      </c>
      <c r="AM6" s="854"/>
      <c r="AN6" s="854"/>
      <c r="AO6" s="854"/>
      <c r="AP6" s="854"/>
      <c r="AQ6" s="854"/>
      <c r="AR6" s="854"/>
      <c r="AS6" s="854"/>
      <c r="AT6" s="692"/>
      <c r="AU6" s="692"/>
      <c r="AV6" s="873"/>
      <c r="AW6" s="854"/>
      <c r="AX6" s="883">
        <v>40</v>
      </c>
      <c r="AY6" s="891"/>
      <c r="AZ6" s="873" t="s">
        <v>33</v>
      </c>
      <c r="BA6" s="854"/>
      <c r="BB6" s="883">
        <v>160</v>
      </c>
      <c r="BC6" s="891"/>
      <c r="BD6" s="873" t="s">
        <v>411</v>
      </c>
      <c r="BE6" s="854"/>
      <c r="BF6" s="868"/>
    </row>
    <row r="7" spans="2:64" s="957" customFormat="1" ht="6.75" customHeight="1">
      <c r="C7" s="813"/>
      <c r="D7" s="813"/>
      <c r="E7" s="813"/>
      <c r="F7" s="813"/>
      <c r="G7" s="1018"/>
      <c r="H7" s="813"/>
      <c r="I7" s="813"/>
      <c r="J7" s="1018"/>
      <c r="K7" s="813"/>
      <c r="L7" s="1039"/>
      <c r="M7" s="1039"/>
      <c r="N7" s="1039"/>
      <c r="O7" s="1039"/>
      <c r="P7" s="1039"/>
      <c r="Q7" s="1039"/>
      <c r="R7" s="1039"/>
      <c r="S7" s="813"/>
      <c r="T7" s="813"/>
      <c r="U7" s="813"/>
      <c r="V7" s="813"/>
      <c r="W7" s="813"/>
      <c r="X7" s="813"/>
      <c r="Y7" s="813"/>
      <c r="Z7" s="814"/>
      <c r="AA7" s="814"/>
      <c r="AB7" s="813"/>
      <c r="AC7" s="813"/>
      <c r="AD7" s="813"/>
      <c r="AE7" s="813"/>
      <c r="AG7" s="854"/>
      <c r="AH7" s="854"/>
      <c r="AI7" s="854"/>
      <c r="AJ7" s="854"/>
      <c r="AK7" s="854"/>
      <c r="AL7" s="854"/>
      <c r="AM7" s="854"/>
      <c r="AN7" s="854"/>
      <c r="AO7" s="854"/>
      <c r="AP7" s="854"/>
      <c r="AQ7" s="854"/>
      <c r="AR7" s="854"/>
      <c r="AS7" s="854"/>
      <c r="AT7" s="854"/>
      <c r="AU7" s="854"/>
      <c r="AV7" s="854"/>
      <c r="AW7" s="854"/>
      <c r="AX7" s="854"/>
      <c r="AY7" s="854"/>
      <c r="AZ7" s="854"/>
      <c r="BA7" s="854"/>
      <c r="BB7" s="854"/>
      <c r="BC7" s="854"/>
      <c r="BD7" s="854"/>
      <c r="BE7" s="868"/>
      <c r="BF7" s="868"/>
    </row>
    <row r="8" spans="2:64" s="957" customFormat="1" ht="20.25" customHeight="1">
      <c r="B8" s="693"/>
      <c r="C8" s="693"/>
      <c r="D8" s="693"/>
      <c r="E8" s="693"/>
      <c r="F8" s="693"/>
      <c r="G8" s="763"/>
      <c r="H8" s="763"/>
      <c r="I8" s="763"/>
      <c r="J8" s="693"/>
      <c r="K8" s="693"/>
      <c r="L8" s="763"/>
      <c r="M8" s="763"/>
      <c r="N8" s="763"/>
      <c r="O8" s="693"/>
      <c r="P8" s="763"/>
      <c r="Q8" s="763"/>
      <c r="R8" s="763"/>
      <c r="S8" s="1102"/>
      <c r="T8" s="794"/>
      <c r="U8" s="794"/>
      <c r="V8" s="810"/>
      <c r="Z8" s="814"/>
      <c r="AA8" s="1146"/>
      <c r="AB8" s="1018"/>
      <c r="AC8" s="814"/>
      <c r="AD8" s="814"/>
      <c r="AE8" s="814"/>
      <c r="AF8" s="1150"/>
      <c r="AG8" s="1043"/>
      <c r="AH8" s="1043"/>
      <c r="AI8" s="1043"/>
      <c r="AJ8" s="1049"/>
      <c r="AK8" s="1039"/>
      <c r="AL8" s="1146"/>
      <c r="AM8" s="1146"/>
      <c r="AN8" s="1018"/>
      <c r="AO8" s="692"/>
      <c r="AP8" s="692"/>
      <c r="AQ8" s="692"/>
      <c r="AR8" s="782"/>
      <c r="AS8" s="782"/>
      <c r="AT8" s="854"/>
      <c r="AU8" s="692"/>
      <c r="AV8" s="692"/>
      <c r="AW8" s="693"/>
      <c r="AX8" s="854"/>
      <c r="AY8" s="854" t="s">
        <v>403</v>
      </c>
      <c r="AZ8" s="854"/>
      <c r="BA8" s="854"/>
      <c r="BB8" s="899">
        <f>DAY(EOMONTH(DATE(AC2,AG2,1),0))</f>
        <v>30</v>
      </c>
      <c r="BC8" s="903"/>
      <c r="BD8" s="854" t="s">
        <v>412</v>
      </c>
      <c r="BE8" s="854"/>
      <c r="BF8" s="854"/>
      <c r="BJ8" s="755"/>
      <c r="BK8" s="755"/>
      <c r="BL8" s="755"/>
    </row>
    <row r="9" spans="2:64" s="957" customFormat="1" ht="6" customHeight="1">
      <c r="B9" s="802"/>
      <c r="C9" s="802"/>
      <c r="D9" s="802"/>
      <c r="E9" s="802"/>
      <c r="F9" s="802"/>
      <c r="G9" s="693"/>
      <c r="H9" s="763"/>
      <c r="I9" s="692"/>
      <c r="J9" s="692"/>
      <c r="K9" s="802"/>
      <c r="L9" s="693"/>
      <c r="M9" s="763"/>
      <c r="N9" s="692"/>
      <c r="O9" s="692"/>
      <c r="P9" s="693"/>
      <c r="Q9" s="692"/>
      <c r="R9" s="802"/>
      <c r="S9" s="692"/>
      <c r="T9" s="692"/>
      <c r="U9" s="692"/>
      <c r="V9" s="692"/>
      <c r="Z9" s="813"/>
      <c r="AA9" s="1049"/>
      <c r="AB9" s="1049"/>
      <c r="AC9" s="813"/>
      <c r="AD9" s="813"/>
      <c r="AE9" s="813"/>
      <c r="AF9" s="1151"/>
      <c r="AG9" s="814"/>
      <c r="AH9" s="1049"/>
      <c r="AI9" s="813"/>
      <c r="AJ9" s="1043"/>
      <c r="AK9" s="1049"/>
      <c r="AL9" s="1049"/>
      <c r="AM9" s="1049"/>
      <c r="AN9" s="1049"/>
      <c r="AO9" s="813"/>
      <c r="AP9" s="854"/>
      <c r="AQ9" s="870"/>
      <c r="AR9" s="870"/>
      <c r="AS9" s="870"/>
      <c r="AT9" s="854"/>
      <c r="AU9" s="854"/>
      <c r="AV9" s="854"/>
      <c r="AW9" s="854"/>
      <c r="AX9" s="854"/>
      <c r="AY9" s="854"/>
      <c r="AZ9" s="854"/>
      <c r="BA9" s="854"/>
      <c r="BB9" s="854"/>
      <c r="BC9" s="854"/>
      <c r="BD9" s="854"/>
      <c r="BE9" s="854"/>
      <c r="BF9" s="854"/>
      <c r="BJ9" s="755"/>
      <c r="BK9" s="755"/>
      <c r="BL9" s="755"/>
    </row>
    <row r="10" spans="2:64" s="957" customFormat="1" ht="21">
      <c r="B10" s="693"/>
      <c r="C10" s="693"/>
      <c r="D10" s="693"/>
      <c r="E10" s="693"/>
      <c r="F10" s="693"/>
      <c r="G10" s="763"/>
      <c r="H10" s="763"/>
      <c r="I10" s="763"/>
      <c r="J10" s="693"/>
      <c r="K10" s="693"/>
      <c r="L10" s="763"/>
      <c r="M10" s="763"/>
      <c r="N10" s="763"/>
      <c r="O10" s="693"/>
      <c r="P10" s="763"/>
      <c r="Q10" s="763"/>
      <c r="R10" s="763"/>
      <c r="S10" s="1102"/>
      <c r="T10" s="794"/>
      <c r="U10" s="794"/>
      <c r="V10" s="810"/>
      <c r="Z10" s="814"/>
      <c r="AA10" s="1146"/>
      <c r="AB10" s="1018"/>
      <c r="AC10" s="814"/>
      <c r="AD10" s="814"/>
      <c r="AE10" s="814"/>
      <c r="AF10" s="1151"/>
      <c r="AG10" s="1043"/>
      <c r="AH10" s="1043"/>
      <c r="AI10" s="1043"/>
      <c r="AJ10" s="1049"/>
      <c r="AK10" s="1039"/>
      <c r="AL10" s="1146"/>
      <c r="AM10" s="854"/>
      <c r="AN10" s="854"/>
      <c r="AO10" s="1155"/>
      <c r="AP10" s="1155"/>
      <c r="AQ10" s="1155"/>
      <c r="AR10" s="873"/>
      <c r="AS10" s="870"/>
      <c r="AT10" s="870"/>
      <c r="AU10" s="870"/>
      <c r="AV10" s="1049"/>
      <c r="AW10" s="1049"/>
      <c r="AX10" s="1353"/>
      <c r="AY10" s="1353"/>
      <c r="AZ10" s="868" t="s">
        <v>497</v>
      </c>
      <c r="BA10" s="1049"/>
      <c r="BB10" s="883">
        <v>1</v>
      </c>
      <c r="BC10" s="1232"/>
      <c r="BD10" s="891"/>
      <c r="BE10" s="1411" t="s">
        <v>504</v>
      </c>
      <c r="BF10" s="854"/>
      <c r="BJ10" s="755"/>
      <c r="BK10" s="755"/>
      <c r="BL10" s="755"/>
    </row>
    <row r="11" spans="2:64" s="957" customFormat="1" ht="6" customHeight="1">
      <c r="B11" s="802"/>
      <c r="C11" s="802"/>
      <c r="D11" s="802"/>
      <c r="E11" s="802"/>
      <c r="F11" s="761"/>
      <c r="G11" s="802"/>
      <c r="H11" s="802"/>
      <c r="I11" s="802"/>
      <c r="J11" s="802"/>
      <c r="K11" s="693"/>
      <c r="L11" s="763"/>
      <c r="M11" s="692"/>
      <c r="N11" s="692"/>
      <c r="O11" s="693"/>
      <c r="P11" s="692"/>
      <c r="Q11" s="802"/>
      <c r="R11" s="692"/>
      <c r="S11" s="692"/>
      <c r="T11" s="692"/>
      <c r="U11" s="692"/>
      <c r="V11" s="761"/>
      <c r="Z11" s="813"/>
      <c r="AA11" s="1049"/>
      <c r="AB11" s="1049"/>
      <c r="AC11" s="813"/>
      <c r="AD11" s="813"/>
      <c r="AE11" s="813"/>
      <c r="AF11" s="1151"/>
      <c r="AG11" s="814"/>
      <c r="AH11" s="1043"/>
      <c r="AI11" s="1049"/>
      <c r="AJ11" s="1043"/>
      <c r="AK11" s="1049"/>
      <c r="AL11" s="1049"/>
      <c r="AM11" s="1049"/>
      <c r="AN11" s="1049"/>
      <c r="AO11" s="802"/>
      <c r="AP11" s="802"/>
      <c r="AQ11" s="693"/>
      <c r="AR11" s="1158"/>
      <c r="AS11" s="870"/>
      <c r="AT11" s="870"/>
      <c r="AU11" s="870"/>
      <c r="AV11" s="1049"/>
      <c r="AW11" s="1049"/>
      <c r="AX11" s="1353"/>
      <c r="AY11" s="1353"/>
      <c r="AZ11" s="1049"/>
      <c r="BA11" s="1049"/>
      <c r="BB11" s="814"/>
      <c r="BC11" s="814"/>
      <c r="BD11" s="814"/>
      <c r="BE11" s="1411"/>
      <c r="BF11" s="854"/>
      <c r="BJ11" s="755"/>
      <c r="BK11" s="755"/>
      <c r="BL11" s="755"/>
    </row>
    <row r="12" spans="2:64" s="957" customFormat="1" ht="20.25" customHeight="1">
      <c r="B12" s="958"/>
      <c r="C12" s="958"/>
      <c r="D12" s="958"/>
      <c r="E12" s="958"/>
      <c r="F12" s="958"/>
      <c r="G12" s="958"/>
      <c r="H12" s="958"/>
      <c r="I12" s="958"/>
      <c r="J12" s="958"/>
      <c r="K12" s="958"/>
      <c r="L12" s="958"/>
      <c r="M12" s="958"/>
      <c r="N12" s="958"/>
      <c r="O12" s="958"/>
      <c r="P12" s="958"/>
      <c r="Q12" s="958"/>
      <c r="R12" s="958"/>
      <c r="S12" s="958"/>
      <c r="T12" s="958"/>
      <c r="U12" s="958"/>
      <c r="V12" s="958"/>
      <c r="Z12" s="693"/>
      <c r="AA12" s="740"/>
      <c r="AB12" s="740"/>
      <c r="AC12" s="693"/>
      <c r="AD12" s="814"/>
      <c r="AE12" s="814"/>
      <c r="AF12" s="1150"/>
      <c r="AG12" s="1018"/>
      <c r="AH12" s="1043"/>
      <c r="AI12" s="1049"/>
      <c r="AJ12" s="1043"/>
      <c r="AK12" s="1049"/>
      <c r="AL12" s="1049"/>
      <c r="AM12" s="1049"/>
      <c r="AN12" s="1049"/>
      <c r="AO12" s="1156"/>
      <c r="AP12" s="1156"/>
      <c r="AQ12" s="1156"/>
      <c r="AR12" s="873"/>
      <c r="AS12" s="870"/>
      <c r="AT12" s="870"/>
      <c r="AU12" s="870"/>
      <c r="AV12" s="1049"/>
      <c r="AW12" s="1049"/>
      <c r="AX12" s="1353"/>
      <c r="AY12" s="1353"/>
      <c r="AZ12" s="1049"/>
      <c r="BA12" s="1049"/>
      <c r="BB12" s="883">
        <v>1</v>
      </c>
      <c r="BC12" s="1232"/>
      <c r="BD12" s="891"/>
      <c r="BE12" s="1412" t="s">
        <v>333</v>
      </c>
      <c r="BF12" s="854"/>
      <c r="BJ12" s="755"/>
      <c r="BK12" s="755"/>
      <c r="BL12" s="755"/>
    </row>
    <row r="13" spans="2:64" s="957" customFormat="1" ht="6.75" customHeight="1">
      <c r="B13" s="958"/>
      <c r="C13" s="958"/>
      <c r="D13" s="958"/>
      <c r="E13" s="958"/>
      <c r="F13" s="958"/>
      <c r="G13" s="958"/>
      <c r="H13" s="958"/>
      <c r="I13" s="958"/>
      <c r="J13" s="958"/>
      <c r="K13" s="958"/>
      <c r="L13" s="958"/>
      <c r="M13" s="958"/>
      <c r="N13" s="958"/>
      <c r="O13" s="958"/>
      <c r="P13" s="958"/>
      <c r="Q13" s="958"/>
      <c r="R13" s="958"/>
      <c r="S13" s="958"/>
      <c r="T13" s="958"/>
      <c r="U13" s="958"/>
      <c r="V13" s="958"/>
      <c r="Z13" s="763"/>
      <c r="AA13" s="852"/>
      <c r="AB13" s="852"/>
      <c r="AC13" s="763"/>
      <c r="AD13" s="1043"/>
      <c r="AE13" s="1043"/>
      <c r="AF13" s="1151"/>
      <c r="AG13" s="854"/>
      <c r="AH13" s="854"/>
      <c r="AI13" s="854"/>
      <c r="AJ13" s="854"/>
      <c r="AK13" s="854"/>
      <c r="AL13" s="854"/>
      <c r="AM13" s="854"/>
      <c r="AN13" s="854"/>
      <c r="AO13" s="802"/>
      <c r="AP13" s="802"/>
      <c r="AQ13" s="802"/>
      <c r="AR13" s="854"/>
      <c r="AS13" s="870"/>
      <c r="AT13" s="870"/>
      <c r="AU13" s="870"/>
      <c r="AV13" s="1049"/>
      <c r="AW13" s="1049"/>
      <c r="AX13" s="1353"/>
      <c r="AY13" s="1353"/>
      <c r="AZ13" s="1049"/>
      <c r="BA13" s="1049"/>
      <c r="BB13" s="814"/>
      <c r="BC13" s="814"/>
      <c r="BD13" s="814"/>
      <c r="BE13" s="1411"/>
      <c r="BF13" s="854"/>
      <c r="BJ13" s="755"/>
      <c r="BK13" s="755"/>
      <c r="BL13" s="755"/>
    </row>
    <row r="14" spans="2:64" s="957" customFormat="1" ht="21">
      <c r="B14" s="958"/>
      <c r="C14" s="958"/>
      <c r="D14" s="958"/>
      <c r="E14" s="958"/>
      <c r="F14" s="958"/>
      <c r="G14" s="958"/>
      <c r="H14" s="958"/>
      <c r="I14" s="958"/>
      <c r="J14" s="958"/>
      <c r="K14" s="958"/>
      <c r="L14" s="958"/>
      <c r="M14" s="958"/>
      <c r="N14" s="958"/>
      <c r="O14" s="958"/>
      <c r="P14" s="958"/>
      <c r="Q14" s="958"/>
      <c r="R14" s="958"/>
      <c r="S14" s="958"/>
      <c r="T14" s="958"/>
      <c r="U14" s="958"/>
      <c r="V14" s="958"/>
      <c r="Z14" s="693"/>
      <c r="AA14" s="740"/>
      <c r="AB14" s="740"/>
      <c r="AC14" s="693"/>
      <c r="AD14" s="814"/>
      <c r="AE14" s="814"/>
      <c r="AF14" s="1151"/>
      <c r="AG14" s="854"/>
      <c r="AH14" s="854"/>
      <c r="AI14" s="854"/>
      <c r="AJ14" s="854"/>
      <c r="AK14" s="854"/>
      <c r="AL14" s="854"/>
      <c r="AM14" s="854"/>
      <c r="AN14" s="854"/>
      <c r="AO14" s="692"/>
      <c r="AP14" s="692"/>
      <c r="AQ14" s="692"/>
      <c r="AR14" s="854"/>
      <c r="AS14" s="870"/>
      <c r="AT14" s="868" t="s">
        <v>496</v>
      </c>
      <c r="AU14" s="1161">
        <v>0.39583333333333331</v>
      </c>
      <c r="AV14" s="1164"/>
      <c r="AW14" s="1168"/>
      <c r="AX14" s="814" t="s">
        <v>184</v>
      </c>
      <c r="AY14" s="1161">
        <v>0.6875</v>
      </c>
      <c r="AZ14" s="1164"/>
      <c r="BA14" s="1168"/>
      <c r="BB14" s="1039" t="s">
        <v>501</v>
      </c>
      <c r="BC14" s="1405">
        <f>(AY14-AU14)*24</f>
        <v>7</v>
      </c>
      <c r="BD14" s="1410"/>
      <c r="BE14" s="1018" t="s">
        <v>505</v>
      </c>
      <c r="BF14" s="814"/>
      <c r="BJ14" s="755"/>
      <c r="BK14" s="755"/>
      <c r="BL14" s="755"/>
    </row>
    <row r="15" spans="2:64" s="957" customFormat="1" ht="6.75" customHeight="1">
      <c r="C15" s="782"/>
      <c r="D15" s="782"/>
      <c r="E15" s="782"/>
      <c r="F15" s="782"/>
      <c r="G15" s="813"/>
      <c r="H15" s="813"/>
      <c r="I15" s="1039"/>
      <c r="J15" s="814"/>
      <c r="K15" s="1043"/>
      <c r="L15" s="1049"/>
      <c r="M15" s="1049"/>
      <c r="N15" s="814"/>
      <c r="O15" s="1049"/>
      <c r="P15" s="813"/>
      <c r="Q15" s="1043"/>
      <c r="R15" s="1049"/>
      <c r="S15" s="1049"/>
      <c r="T15" s="1049"/>
      <c r="U15" s="1049"/>
      <c r="V15" s="813"/>
      <c r="W15" s="1039"/>
      <c r="X15" s="814"/>
      <c r="Y15" s="814"/>
      <c r="Z15" s="1018"/>
      <c r="AA15" s="814"/>
      <c r="AB15" s="1039"/>
      <c r="AC15" s="814"/>
      <c r="AD15" s="1043"/>
      <c r="AE15" s="1049"/>
      <c r="AF15" s="1151"/>
      <c r="AG15" s="1150"/>
      <c r="AH15" s="1153"/>
      <c r="AI15" s="1151"/>
      <c r="AJ15" s="1153"/>
      <c r="AK15" s="1151"/>
      <c r="AL15" s="1151"/>
      <c r="AM15" s="1151"/>
      <c r="AN15" s="1151"/>
      <c r="AQ15" s="833"/>
      <c r="AR15" s="833"/>
      <c r="AS15" s="833"/>
      <c r="AT15" s="833"/>
      <c r="AU15" s="833"/>
      <c r="AV15" s="1151"/>
      <c r="AW15" s="1151"/>
      <c r="AX15" s="816"/>
      <c r="AY15" s="816"/>
      <c r="AZ15" s="1151"/>
      <c r="BA15" s="1151"/>
      <c r="BB15" s="1150"/>
      <c r="BC15" s="1150"/>
      <c r="BD15" s="1150"/>
      <c r="BE15" s="1413"/>
      <c r="BJ15" s="755"/>
      <c r="BK15" s="755"/>
      <c r="BL15" s="755"/>
    </row>
    <row r="16" spans="2:64" ht="8.4499999999999993" customHeight="1">
      <c r="C16" s="701"/>
      <c r="D16" s="701"/>
      <c r="E16" s="701"/>
      <c r="F16" s="701"/>
      <c r="G16" s="701"/>
      <c r="X16" s="701"/>
      <c r="AN16" s="701"/>
      <c r="BE16" s="904"/>
      <c r="BF16" s="904"/>
      <c r="BG16" s="904"/>
    </row>
    <row r="17" spans="2:58" ht="20.25" customHeight="1">
      <c r="B17" s="694" t="s">
        <v>332</v>
      </c>
      <c r="C17" s="1285" t="s">
        <v>475</v>
      </c>
      <c r="D17" s="702"/>
      <c r="E17" s="717"/>
      <c r="F17" s="717"/>
      <c r="G17" s="1297" t="s">
        <v>485</v>
      </c>
      <c r="H17" s="728" t="s">
        <v>193</v>
      </c>
      <c r="I17" s="702"/>
      <c r="J17" s="702"/>
      <c r="K17" s="717"/>
      <c r="L17" s="728" t="s">
        <v>235</v>
      </c>
      <c r="M17" s="702"/>
      <c r="N17" s="702"/>
      <c r="O17" s="786"/>
      <c r="P17" s="1309"/>
      <c r="Q17" s="1318"/>
      <c r="R17" s="1325"/>
      <c r="S17" s="795" t="s">
        <v>493</v>
      </c>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3"/>
      <c r="AT17" s="803"/>
      <c r="AU17" s="803"/>
      <c r="AV17" s="803"/>
      <c r="AW17" s="1169"/>
      <c r="AX17" s="1354" t="str">
        <f>IF(BB3="４週","(11) 1～4週目の勤務時間数合計","(11) 1か月の勤務時間数   合計")</f>
        <v>(11) 1～4週目の勤務時間数合計</v>
      </c>
      <c r="AY17" s="1367"/>
      <c r="AZ17" s="1379" t="s">
        <v>500</v>
      </c>
      <c r="BA17" s="1389"/>
      <c r="BB17" s="1401" t="s">
        <v>502</v>
      </c>
      <c r="BC17" s="1406"/>
      <c r="BD17" s="1406"/>
      <c r="BE17" s="1406"/>
      <c r="BF17" s="1414"/>
    </row>
    <row r="18" spans="2:58" ht="20.25" customHeight="1">
      <c r="B18" s="695"/>
      <c r="C18" s="1286"/>
      <c r="D18" s="703"/>
      <c r="E18" s="718"/>
      <c r="F18" s="718"/>
      <c r="G18" s="1298"/>
      <c r="H18" s="729"/>
      <c r="I18" s="703"/>
      <c r="J18" s="703"/>
      <c r="K18" s="718"/>
      <c r="L18" s="729"/>
      <c r="M18" s="703"/>
      <c r="N18" s="703"/>
      <c r="O18" s="787"/>
      <c r="P18" s="1310"/>
      <c r="Q18" s="837"/>
      <c r="R18" s="1326"/>
      <c r="S18" s="796" t="s">
        <v>363</v>
      </c>
      <c r="T18" s="804"/>
      <c r="U18" s="804"/>
      <c r="V18" s="804"/>
      <c r="W18" s="804"/>
      <c r="X18" s="804"/>
      <c r="Y18" s="823"/>
      <c r="Z18" s="796" t="s">
        <v>382</v>
      </c>
      <c r="AA18" s="804"/>
      <c r="AB18" s="804"/>
      <c r="AC18" s="804"/>
      <c r="AD18" s="804"/>
      <c r="AE18" s="804"/>
      <c r="AF18" s="823"/>
      <c r="AG18" s="796" t="s">
        <v>96</v>
      </c>
      <c r="AH18" s="804"/>
      <c r="AI18" s="804"/>
      <c r="AJ18" s="804"/>
      <c r="AK18" s="804"/>
      <c r="AL18" s="804"/>
      <c r="AM18" s="823"/>
      <c r="AN18" s="796" t="s">
        <v>396</v>
      </c>
      <c r="AO18" s="804"/>
      <c r="AP18" s="804"/>
      <c r="AQ18" s="804"/>
      <c r="AR18" s="804"/>
      <c r="AS18" s="804"/>
      <c r="AT18" s="823"/>
      <c r="AU18" s="1350" t="s">
        <v>400</v>
      </c>
      <c r="AV18" s="1351"/>
      <c r="AW18" s="1352"/>
      <c r="AX18" s="1355"/>
      <c r="AY18" s="1368"/>
      <c r="AZ18" s="1380"/>
      <c r="BA18" s="1390"/>
      <c r="BB18" s="1283"/>
      <c r="BC18" s="1292"/>
      <c r="BD18" s="1292"/>
      <c r="BE18" s="1292"/>
      <c r="BF18" s="1307"/>
    </row>
    <row r="19" spans="2:58" ht="20.25" customHeight="1">
      <c r="B19" s="695"/>
      <c r="C19" s="1286"/>
      <c r="D19" s="703"/>
      <c r="E19" s="718"/>
      <c r="F19" s="718"/>
      <c r="G19" s="1298"/>
      <c r="H19" s="729"/>
      <c r="I19" s="703"/>
      <c r="J19" s="703"/>
      <c r="K19" s="718"/>
      <c r="L19" s="729"/>
      <c r="M19" s="703"/>
      <c r="N19" s="703"/>
      <c r="O19" s="787"/>
      <c r="P19" s="1310"/>
      <c r="Q19" s="837"/>
      <c r="R19" s="1326"/>
      <c r="S19" s="797">
        <v>1</v>
      </c>
      <c r="T19" s="805">
        <v>2</v>
      </c>
      <c r="U19" s="805">
        <v>3</v>
      </c>
      <c r="V19" s="805">
        <v>4</v>
      </c>
      <c r="W19" s="805">
        <v>5</v>
      </c>
      <c r="X19" s="805">
        <v>6</v>
      </c>
      <c r="Y19" s="824">
        <v>7</v>
      </c>
      <c r="Z19" s="797">
        <v>8</v>
      </c>
      <c r="AA19" s="805">
        <v>9</v>
      </c>
      <c r="AB19" s="805">
        <v>10</v>
      </c>
      <c r="AC19" s="805">
        <v>11</v>
      </c>
      <c r="AD19" s="805">
        <v>12</v>
      </c>
      <c r="AE19" s="805">
        <v>13</v>
      </c>
      <c r="AF19" s="824">
        <v>14</v>
      </c>
      <c r="AG19" s="780">
        <v>15</v>
      </c>
      <c r="AH19" s="805">
        <v>16</v>
      </c>
      <c r="AI19" s="805">
        <v>17</v>
      </c>
      <c r="AJ19" s="805">
        <v>18</v>
      </c>
      <c r="AK19" s="805">
        <v>19</v>
      </c>
      <c r="AL19" s="805">
        <v>20</v>
      </c>
      <c r="AM19" s="824">
        <v>21</v>
      </c>
      <c r="AN19" s="797">
        <v>22</v>
      </c>
      <c r="AO19" s="805">
        <v>23</v>
      </c>
      <c r="AP19" s="805">
        <v>24</v>
      </c>
      <c r="AQ19" s="805">
        <v>25</v>
      </c>
      <c r="AR19" s="805">
        <v>26</v>
      </c>
      <c r="AS19" s="805">
        <v>27</v>
      </c>
      <c r="AT19" s="824">
        <v>28</v>
      </c>
      <c r="AU19" s="797" t="str">
        <f>IF($BB$3="暦月",IF(DAY(DATE($AC$2,$AG$2,29))=29,29,""),"")</f>
        <v/>
      </c>
      <c r="AV19" s="805" t="str">
        <f>IF($BB$3="暦月",IF(DAY(DATE($AC$2,$AG$2,30))=30,30,""),"")</f>
        <v/>
      </c>
      <c r="AW19" s="824" t="str">
        <f>IF($BB$3="暦月",IF(DAY(DATE($AC$2,$AG$2,31))=31,31,""),"")</f>
        <v/>
      </c>
      <c r="AX19" s="1355"/>
      <c r="AY19" s="1368"/>
      <c r="AZ19" s="1380"/>
      <c r="BA19" s="1390"/>
      <c r="BB19" s="1283"/>
      <c r="BC19" s="1292"/>
      <c r="BD19" s="1292"/>
      <c r="BE19" s="1292"/>
      <c r="BF19" s="1307"/>
    </row>
    <row r="20" spans="2:58" ht="20.25" hidden="1" customHeight="1">
      <c r="B20" s="695"/>
      <c r="C20" s="1286"/>
      <c r="D20" s="703"/>
      <c r="E20" s="718"/>
      <c r="F20" s="718"/>
      <c r="G20" s="1298"/>
      <c r="H20" s="729"/>
      <c r="I20" s="703"/>
      <c r="J20" s="703"/>
      <c r="K20" s="718"/>
      <c r="L20" s="729"/>
      <c r="M20" s="703"/>
      <c r="N20" s="703"/>
      <c r="O20" s="787"/>
      <c r="P20" s="1310"/>
      <c r="Q20" s="837"/>
      <c r="R20" s="1326"/>
      <c r="S20" s="797">
        <f>WEEKDAY(DATE($AC$2,$AG$2,1))</f>
        <v>2</v>
      </c>
      <c r="T20" s="805">
        <f>WEEKDAY(DATE($AC$2,$AG$2,2))</f>
        <v>3</v>
      </c>
      <c r="U20" s="805">
        <f>WEEKDAY(DATE($AC$2,$AG$2,3))</f>
        <v>4</v>
      </c>
      <c r="V20" s="805">
        <f>WEEKDAY(DATE($AC$2,$AG$2,4))</f>
        <v>5</v>
      </c>
      <c r="W20" s="805">
        <f>WEEKDAY(DATE($AC$2,$AG$2,5))</f>
        <v>6</v>
      </c>
      <c r="X20" s="805">
        <f>WEEKDAY(DATE($AC$2,$AG$2,6))</f>
        <v>7</v>
      </c>
      <c r="Y20" s="824">
        <f>WEEKDAY(DATE($AC$2,$AG$2,7))</f>
        <v>1</v>
      </c>
      <c r="Z20" s="797">
        <f>WEEKDAY(DATE($AC$2,$AG$2,8))</f>
        <v>2</v>
      </c>
      <c r="AA20" s="805">
        <f>WEEKDAY(DATE($AC$2,$AG$2,9))</f>
        <v>3</v>
      </c>
      <c r="AB20" s="805">
        <f>WEEKDAY(DATE($AC$2,$AG$2,10))</f>
        <v>4</v>
      </c>
      <c r="AC20" s="805">
        <f>WEEKDAY(DATE($AC$2,$AG$2,11))</f>
        <v>5</v>
      </c>
      <c r="AD20" s="805">
        <f>WEEKDAY(DATE($AC$2,$AG$2,12))</f>
        <v>6</v>
      </c>
      <c r="AE20" s="805">
        <f>WEEKDAY(DATE($AC$2,$AG$2,13))</f>
        <v>7</v>
      </c>
      <c r="AF20" s="824">
        <f>WEEKDAY(DATE($AC$2,$AG$2,14))</f>
        <v>1</v>
      </c>
      <c r="AG20" s="797">
        <f>WEEKDAY(DATE($AC$2,$AG$2,15))</f>
        <v>2</v>
      </c>
      <c r="AH20" s="805">
        <f>WEEKDAY(DATE($AC$2,$AG$2,16))</f>
        <v>3</v>
      </c>
      <c r="AI20" s="805">
        <f>WEEKDAY(DATE($AC$2,$AG$2,17))</f>
        <v>4</v>
      </c>
      <c r="AJ20" s="805">
        <f>WEEKDAY(DATE($AC$2,$AG$2,18))</f>
        <v>5</v>
      </c>
      <c r="AK20" s="805">
        <f>WEEKDAY(DATE($AC$2,$AG$2,19))</f>
        <v>6</v>
      </c>
      <c r="AL20" s="805">
        <f>WEEKDAY(DATE($AC$2,$AG$2,20))</f>
        <v>7</v>
      </c>
      <c r="AM20" s="824">
        <f>WEEKDAY(DATE($AC$2,$AG$2,21))</f>
        <v>1</v>
      </c>
      <c r="AN20" s="797">
        <f>WEEKDAY(DATE($AC$2,$AG$2,22))</f>
        <v>2</v>
      </c>
      <c r="AO20" s="805">
        <f>WEEKDAY(DATE($AC$2,$AG$2,23))</f>
        <v>3</v>
      </c>
      <c r="AP20" s="805">
        <f>WEEKDAY(DATE($AC$2,$AG$2,24))</f>
        <v>4</v>
      </c>
      <c r="AQ20" s="805">
        <f>WEEKDAY(DATE($AC$2,$AG$2,25))</f>
        <v>5</v>
      </c>
      <c r="AR20" s="805">
        <f>WEEKDAY(DATE($AC$2,$AG$2,26))</f>
        <v>6</v>
      </c>
      <c r="AS20" s="805">
        <f>WEEKDAY(DATE($AC$2,$AG$2,27))</f>
        <v>7</v>
      </c>
      <c r="AT20" s="824">
        <f>WEEKDAY(DATE($AC$2,$AG$2,28))</f>
        <v>1</v>
      </c>
      <c r="AU20" s="797">
        <f>IF(AU19=29,WEEKDAY(DATE($AC$2,$AG$2,29)),0)</f>
        <v>0</v>
      </c>
      <c r="AV20" s="805">
        <f>IF(AV19=30,WEEKDAY(DATE($AC$2,$AG$2,30)),0)</f>
        <v>0</v>
      </c>
      <c r="AW20" s="824">
        <f>IF(AW19=31,WEEKDAY(DATE($AC$2,$AG$2,31)),0)</f>
        <v>0</v>
      </c>
      <c r="AX20" s="1355"/>
      <c r="AY20" s="1368"/>
      <c r="AZ20" s="1380"/>
      <c r="BA20" s="1390"/>
      <c r="BB20" s="1283"/>
      <c r="BC20" s="1292"/>
      <c r="BD20" s="1292"/>
      <c r="BE20" s="1292"/>
      <c r="BF20" s="1307"/>
    </row>
    <row r="21" spans="2:58" ht="22.5" customHeight="1">
      <c r="B21" s="696"/>
      <c r="C21" s="1287"/>
      <c r="D21" s="704"/>
      <c r="E21" s="719"/>
      <c r="F21" s="719"/>
      <c r="G21" s="1299"/>
      <c r="H21" s="730"/>
      <c r="I21" s="704"/>
      <c r="J21" s="704"/>
      <c r="K21" s="719"/>
      <c r="L21" s="730"/>
      <c r="M21" s="704"/>
      <c r="N21" s="704"/>
      <c r="O21" s="788"/>
      <c r="P21" s="1311"/>
      <c r="Q21" s="1319"/>
      <c r="R21" s="1327"/>
      <c r="S21" s="798" t="str">
        <f t="shared" ref="S21:AT21" si="0">IF(S20=1,"日",IF(S20=2,"月",IF(S20=3,"火",IF(S20=4,"水",IF(S20=5,"木",IF(S20=6,"金","土"))))))</f>
        <v>月</v>
      </c>
      <c r="T21" s="806" t="str">
        <f t="shared" si="0"/>
        <v>火</v>
      </c>
      <c r="U21" s="806" t="str">
        <f t="shared" si="0"/>
        <v>水</v>
      </c>
      <c r="V21" s="806" t="str">
        <f t="shared" si="0"/>
        <v>木</v>
      </c>
      <c r="W21" s="806" t="str">
        <f t="shared" si="0"/>
        <v>金</v>
      </c>
      <c r="X21" s="806" t="str">
        <f t="shared" si="0"/>
        <v>土</v>
      </c>
      <c r="Y21" s="825" t="str">
        <f t="shared" si="0"/>
        <v>日</v>
      </c>
      <c r="Z21" s="798" t="str">
        <f t="shared" si="0"/>
        <v>月</v>
      </c>
      <c r="AA21" s="806" t="str">
        <f t="shared" si="0"/>
        <v>火</v>
      </c>
      <c r="AB21" s="806" t="str">
        <f t="shared" si="0"/>
        <v>水</v>
      </c>
      <c r="AC21" s="806" t="str">
        <f t="shared" si="0"/>
        <v>木</v>
      </c>
      <c r="AD21" s="806" t="str">
        <f t="shared" si="0"/>
        <v>金</v>
      </c>
      <c r="AE21" s="806" t="str">
        <f t="shared" si="0"/>
        <v>土</v>
      </c>
      <c r="AF21" s="825" t="str">
        <f t="shared" si="0"/>
        <v>日</v>
      </c>
      <c r="AG21" s="798" t="str">
        <f t="shared" si="0"/>
        <v>月</v>
      </c>
      <c r="AH21" s="806" t="str">
        <f t="shared" si="0"/>
        <v>火</v>
      </c>
      <c r="AI21" s="806" t="str">
        <f t="shared" si="0"/>
        <v>水</v>
      </c>
      <c r="AJ21" s="806" t="str">
        <f t="shared" si="0"/>
        <v>木</v>
      </c>
      <c r="AK21" s="806" t="str">
        <f t="shared" si="0"/>
        <v>金</v>
      </c>
      <c r="AL21" s="806" t="str">
        <f t="shared" si="0"/>
        <v>土</v>
      </c>
      <c r="AM21" s="825" t="str">
        <f t="shared" si="0"/>
        <v>日</v>
      </c>
      <c r="AN21" s="798" t="str">
        <f t="shared" si="0"/>
        <v>月</v>
      </c>
      <c r="AO21" s="806" t="str">
        <f t="shared" si="0"/>
        <v>火</v>
      </c>
      <c r="AP21" s="806" t="str">
        <f t="shared" si="0"/>
        <v>水</v>
      </c>
      <c r="AQ21" s="806" t="str">
        <f t="shared" si="0"/>
        <v>木</v>
      </c>
      <c r="AR21" s="806" t="str">
        <f t="shared" si="0"/>
        <v>金</v>
      </c>
      <c r="AS21" s="806" t="str">
        <f t="shared" si="0"/>
        <v>土</v>
      </c>
      <c r="AT21" s="825" t="str">
        <f t="shared" si="0"/>
        <v>日</v>
      </c>
      <c r="AU21" s="806" t="str">
        <f>IF(AU20=1,"日",IF(AU20=2,"月",IF(AU20=3,"火",IF(AU20=4,"水",IF(AU20=5,"木",IF(AU20=6,"金",IF(AU20=0,"","土")))))))</f>
        <v/>
      </c>
      <c r="AV21" s="806" t="str">
        <f>IF(AV20=1,"日",IF(AV20=2,"月",IF(AV20=3,"火",IF(AV20=4,"水",IF(AV20=5,"木",IF(AV20=6,"金",IF(AV20=0,"","土")))))))</f>
        <v/>
      </c>
      <c r="AW21" s="806" t="str">
        <f>IF(AW20=1,"日",IF(AW20=2,"月",IF(AW20=3,"火",IF(AW20=4,"水",IF(AW20=5,"木",IF(AW20=6,"金",IF(AW20=0,"","土")))))))</f>
        <v/>
      </c>
      <c r="AX21" s="1356"/>
      <c r="AY21" s="1369"/>
      <c r="AZ21" s="1381"/>
      <c r="BA21" s="1391"/>
      <c r="BB21" s="1284"/>
      <c r="BC21" s="1293"/>
      <c r="BD21" s="1293"/>
      <c r="BE21" s="1293"/>
      <c r="BF21" s="1308"/>
    </row>
    <row r="22" spans="2:58" ht="20.25" customHeight="1">
      <c r="B22" s="1276">
        <v>1</v>
      </c>
      <c r="C22" s="976" t="s">
        <v>416</v>
      </c>
      <c r="D22" s="995"/>
      <c r="E22" s="1005"/>
      <c r="F22" s="1012"/>
      <c r="G22" s="1022" t="s">
        <v>138</v>
      </c>
      <c r="H22" s="746" t="s">
        <v>420</v>
      </c>
      <c r="I22" s="1040"/>
      <c r="J22" s="1040"/>
      <c r="K22" s="1044"/>
      <c r="L22" s="1050" t="s">
        <v>423</v>
      </c>
      <c r="M22" s="1058"/>
      <c r="N22" s="1058"/>
      <c r="O22" s="1066"/>
      <c r="P22" s="1312" t="s">
        <v>271</v>
      </c>
      <c r="Q22" s="1320"/>
      <c r="R22" s="1328"/>
      <c r="S22" s="1106" t="s">
        <v>508</v>
      </c>
      <c r="T22" s="1119" t="s">
        <v>508</v>
      </c>
      <c r="U22" s="1119"/>
      <c r="V22" s="1119" t="s">
        <v>508</v>
      </c>
      <c r="W22" s="1119" t="s">
        <v>508</v>
      </c>
      <c r="X22" s="1119"/>
      <c r="Y22" s="1132" t="s">
        <v>508</v>
      </c>
      <c r="Z22" s="1106" t="s">
        <v>508</v>
      </c>
      <c r="AA22" s="1119" t="s">
        <v>508</v>
      </c>
      <c r="AB22" s="1119"/>
      <c r="AC22" s="1119" t="s">
        <v>508</v>
      </c>
      <c r="AD22" s="1119" t="s">
        <v>508</v>
      </c>
      <c r="AE22" s="1119"/>
      <c r="AF22" s="1132" t="s">
        <v>508</v>
      </c>
      <c r="AG22" s="1106" t="s">
        <v>508</v>
      </c>
      <c r="AH22" s="1119" t="s">
        <v>508</v>
      </c>
      <c r="AI22" s="1119"/>
      <c r="AJ22" s="1119" t="s">
        <v>508</v>
      </c>
      <c r="AK22" s="1119" t="s">
        <v>508</v>
      </c>
      <c r="AL22" s="1119"/>
      <c r="AM22" s="1132" t="s">
        <v>508</v>
      </c>
      <c r="AN22" s="1106" t="s">
        <v>508</v>
      </c>
      <c r="AO22" s="1119" t="s">
        <v>508</v>
      </c>
      <c r="AP22" s="1119"/>
      <c r="AQ22" s="1119" t="s">
        <v>508</v>
      </c>
      <c r="AR22" s="1119" t="s">
        <v>508</v>
      </c>
      <c r="AS22" s="1119"/>
      <c r="AT22" s="1132" t="s">
        <v>508</v>
      </c>
      <c r="AU22" s="1106"/>
      <c r="AV22" s="1119"/>
      <c r="AW22" s="1119"/>
      <c r="AX22" s="1357"/>
      <c r="AY22" s="1370"/>
      <c r="AZ22" s="1382"/>
      <c r="BA22" s="1392"/>
      <c r="BB22" s="1219"/>
      <c r="BC22" s="1235"/>
      <c r="BD22" s="1235"/>
      <c r="BE22" s="1235"/>
      <c r="BF22" s="1249"/>
    </row>
    <row r="23" spans="2:58" ht="20.25" customHeight="1">
      <c r="B23" s="1277"/>
      <c r="C23" s="977"/>
      <c r="D23" s="996"/>
      <c r="E23" s="1006"/>
      <c r="F23" s="1013"/>
      <c r="G23" s="1023"/>
      <c r="H23" s="1034"/>
      <c r="I23" s="1041"/>
      <c r="J23" s="1041"/>
      <c r="K23" s="1045"/>
      <c r="L23" s="1051"/>
      <c r="M23" s="1059"/>
      <c r="N23" s="1059"/>
      <c r="O23" s="1067"/>
      <c r="P23" s="1313" t="s">
        <v>325</v>
      </c>
      <c r="Q23" s="1321"/>
      <c r="R23" s="1329"/>
      <c r="S23" s="1338" t="e">
        <f>IF(S22="","",VLOOKUP(S22,#REF!,9,FALSE))</f>
        <v>#REF!</v>
      </c>
      <c r="T23" s="1342" t="e">
        <f>IF(T22="","",VLOOKUP(T22,#REF!,9,FALSE))</f>
        <v>#REF!</v>
      </c>
      <c r="U23" s="1342" t="str">
        <f>IF(U22="","",VLOOKUP(U22,#REF!,9,FALSE))</f>
        <v/>
      </c>
      <c r="V23" s="1342" t="e">
        <f>IF(V22="","",VLOOKUP(V22,#REF!,9,FALSE))</f>
        <v>#REF!</v>
      </c>
      <c r="W23" s="1342" t="e">
        <f>IF(W22="","",VLOOKUP(W22,#REF!,9,FALSE))</f>
        <v>#REF!</v>
      </c>
      <c r="X23" s="1342" t="str">
        <f>IF(X22="","",VLOOKUP(X22,#REF!,9,FALSE))</f>
        <v/>
      </c>
      <c r="Y23" s="1346" t="e">
        <f>IF(Y22="","",VLOOKUP(Y22,#REF!,9,FALSE))</f>
        <v>#REF!</v>
      </c>
      <c r="Z23" s="1338" t="e">
        <f>IF(Z22="","",VLOOKUP(Z22,#REF!,9,FALSE))</f>
        <v>#REF!</v>
      </c>
      <c r="AA23" s="1342" t="e">
        <f>IF(AA22="","",VLOOKUP(AA22,#REF!,9,FALSE))</f>
        <v>#REF!</v>
      </c>
      <c r="AB23" s="1342" t="str">
        <f>IF(AB22="","",VLOOKUP(AB22,#REF!,9,FALSE))</f>
        <v/>
      </c>
      <c r="AC23" s="1342" t="e">
        <f>IF(AC22="","",VLOOKUP(AC22,#REF!,9,FALSE))</f>
        <v>#REF!</v>
      </c>
      <c r="AD23" s="1342" t="e">
        <f>IF(AD22="","",VLOOKUP(AD22,#REF!,9,FALSE))</f>
        <v>#REF!</v>
      </c>
      <c r="AE23" s="1342" t="str">
        <f>IF(AE22="","",VLOOKUP(AE22,#REF!,9,FALSE))</f>
        <v/>
      </c>
      <c r="AF23" s="1346" t="e">
        <f>IF(AF22="","",VLOOKUP(AF22,#REF!,9,FALSE))</f>
        <v>#REF!</v>
      </c>
      <c r="AG23" s="1338" t="e">
        <f>IF(AG22="","",VLOOKUP(AG22,#REF!,9,FALSE))</f>
        <v>#REF!</v>
      </c>
      <c r="AH23" s="1342" t="e">
        <f>IF(AH22="","",VLOOKUP(AH22,#REF!,9,FALSE))</f>
        <v>#REF!</v>
      </c>
      <c r="AI23" s="1342" t="str">
        <f>IF(AI22="","",VLOOKUP(AI22,#REF!,9,FALSE))</f>
        <v/>
      </c>
      <c r="AJ23" s="1342" t="e">
        <f>IF(AJ22="","",VLOOKUP(AJ22,#REF!,9,FALSE))</f>
        <v>#REF!</v>
      </c>
      <c r="AK23" s="1342" t="e">
        <f>IF(AK22="","",VLOOKUP(AK22,#REF!,9,FALSE))</f>
        <v>#REF!</v>
      </c>
      <c r="AL23" s="1342" t="str">
        <f>IF(AL22="","",VLOOKUP(AL22,#REF!,9,FALSE))</f>
        <v/>
      </c>
      <c r="AM23" s="1346" t="e">
        <f>IF(AM22="","",VLOOKUP(AM22,#REF!,9,FALSE))</f>
        <v>#REF!</v>
      </c>
      <c r="AN23" s="1338" t="e">
        <f>IF(AN22="","",VLOOKUP(AN22,#REF!,9,FALSE))</f>
        <v>#REF!</v>
      </c>
      <c r="AO23" s="1342" t="e">
        <f>IF(AO22="","",VLOOKUP(AO22,#REF!,9,FALSE))</f>
        <v>#REF!</v>
      </c>
      <c r="AP23" s="1342" t="str">
        <f>IF(AP22="","",VLOOKUP(AP22,#REF!,9,FALSE))</f>
        <v/>
      </c>
      <c r="AQ23" s="1342" t="e">
        <f>IF(AQ22="","",VLOOKUP(AQ22,#REF!,9,FALSE))</f>
        <v>#REF!</v>
      </c>
      <c r="AR23" s="1342" t="e">
        <f>IF(AR22="","",VLOOKUP(AR22,#REF!,9,FALSE))</f>
        <v>#REF!</v>
      </c>
      <c r="AS23" s="1342" t="str">
        <f>IF(AS22="","",VLOOKUP(AS22,#REF!,9,FALSE))</f>
        <v/>
      </c>
      <c r="AT23" s="1346" t="e">
        <f>IF(AT22="","",VLOOKUP(AT22,#REF!,9,FALSE))</f>
        <v>#REF!</v>
      </c>
      <c r="AU23" s="1338" t="str">
        <f>IF(AU22="","",VLOOKUP(AU22,#REF!,9,FALSE))</f>
        <v/>
      </c>
      <c r="AV23" s="1342" t="str">
        <f>IF(AV22="","",VLOOKUP(AV22,#REF!,9,FALSE))</f>
        <v/>
      </c>
      <c r="AW23" s="1342" t="str">
        <f>IF(AW22="","",VLOOKUP(AW22,#REF!,9,FALSE))</f>
        <v/>
      </c>
      <c r="AX23" s="1358" t="e">
        <f>IF($BB$3="４週",SUM(S23:AT23),IF($BB$3="暦月",SUM(S23:AW23),""))</f>
        <v>#REF!</v>
      </c>
      <c r="AY23" s="1371"/>
      <c r="AZ23" s="1383" t="e">
        <f>IF($BB$3="４週",AX23/4,IF($BB$3="暦月",'【記載例】通所型サービス'!AX23/('【記載例】通所型サービス'!$BB$8/7),""))</f>
        <v>#REF!</v>
      </c>
      <c r="BA23" s="1393"/>
      <c r="BB23" s="1220"/>
      <c r="BC23" s="1236"/>
      <c r="BD23" s="1236"/>
      <c r="BE23" s="1236"/>
      <c r="BF23" s="1250"/>
    </row>
    <row r="24" spans="2:58" ht="20.25" customHeight="1">
      <c r="B24" s="1277"/>
      <c r="C24" s="978"/>
      <c r="D24" s="997"/>
      <c r="E24" s="1007"/>
      <c r="F24" s="1014" t="str">
        <f>C22</f>
        <v>管理者</v>
      </c>
      <c r="G24" s="1023"/>
      <c r="H24" s="1034"/>
      <c r="I24" s="1041"/>
      <c r="J24" s="1041"/>
      <c r="K24" s="1045"/>
      <c r="L24" s="1051"/>
      <c r="M24" s="1059"/>
      <c r="N24" s="1059"/>
      <c r="O24" s="1067"/>
      <c r="P24" s="1314" t="s">
        <v>490</v>
      </c>
      <c r="Q24" s="1322"/>
      <c r="R24" s="1330"/>
      <c r="S24" s="1339" t="e">
        <f>IF(S22="","",VLOOKUP(S22,#REF!,19,FALSE))</f>
        <v>#REF!</v>
      </c>
      <c r="T24" s="1343" t="e">
        <f>IF(T22="","",VLOOKUP(T22,#REF!,19,FALSE))</f>
        <v>#REF!</v>
      </c>
      <c r="U24" s="1343" t="str">
        <f>IF(U22="","",VLOOKUP(U22,#REF!,19,FALSE))</f>
        <v/>
      </c>
      <c r="V24" s="1343" t="e">
        <f>IF(V22="","",VLOOKUP(V22,#REF!,19,FALSE))</f>
        <v>#REF!</v>
      </c>
      <c r="W24" s="1343" t="e">
        <f>IF(W22="","",VLOOKUP(W22,#REF!,19,FALSE))</f>
        <v>#REF!</v>
      </c>
      <c r="X24" s="1343" t="str">
        <f>IF(X22="","",VLOOKUP(X22,#REF!,19,FALSE))</f>
        <v/>
      </c>
      <c r="Y24" s="1347" t="e">
        <f>IF(Y22="","",VLOOKUP(Y22,#REF!,19,FALSE))</f>
        <v>#REF!</v>
      </c>
      <c r="Z24" s="1339" t="e">
        <f>IF(Z22="","",VLOOKUP(Z22,#REF!,19,FALSE))</f>
        <v>#REF!</v>
      </c>
      <c r="AA24" s="1343" t="e">
        <f>IF(AA22="","",VLOOKUP(AA22,#REF!,19,FALSE))</f>
        <v>#REF!</v>
      </c>
      <c r="AB24" s="1343" t="str">
        <f>IF(AB22="","",VLOOKUP(AB22,#REF!,19,FALSE))</f>
        <v/>
      </c>
      <c r="AC24" s="1343" t="e">
        <f>IF(AC22="","",VLOOKUP(AC22,#REF!,19,FALSE))</f>
        <v>#REF!</v>
      </c>
      <c r="AD24" s="1343" t="e">
        <f>IF(AD22="","",VLOOKUP(AD22,#REF!,19,FALSE))</f>
        <v>#REF!</v>
      </c>
      <c r="AE24" s="1343" t="str">
        <f>IF(AE22="","",VLOOKUP(AE22,#REF!,19,FALSE))</f>
        <v/>
      </c>
      <c r="AF24" s="1347" t="e">
        <f>IF(AF22="","",VLOOKUP(AF22,#REF!,19,FALSE))</f>
        <v>#REF!</v>
      </c>
      <c r="AG24" s="1339" t="e">
        <f>IF(AG22="","",VLOOKUP(AG22,#REF!,19,FALSE))</f>
        <v>#REF!</v>
      </c>
      <c r="AH24" s="1343" t="e">
        <f>IF(AH22="","",VLOOKUP(AH22,#REF!,19,FALSE))</f>
        <v>#REF!</v>
      </c>
      <c r="AI24" s="1343" t="str">
        <f>IF(AI22="","",VLOOKUP(AI22,#REF!,19,FALSE))</f>
        <v/>
      </c>
      <c r="AJ24" s="1343" t="e">
        <f>IF(AJ22="","",VLOOKUP(AJ22,#REF!,19,FALSE))</f>
        <v>#REF!</v>
      </c>
      <c r="AK24" s="1343" t="e">
        <f>IF(AK22="","",VLOOKUP(AK22,#REF!,19,FALSE))</f>
        <v>#REF!</v>
      </c>
      <c r="AL24" s="1343" t="str">
        <f>IF(AL22="","",VLOOKUP(AL22,#REF!,19,FALSE))</f>
        <v/>
      </c>
      <c r="AM24" s="1347" t="e">
        <f>IF(AM22="","",VLOOKUP(AM22,#REF!,19,FALSE))</f>
        <v>#REF!</v>
      </c>
      <c r="AN24" s="1339" t="e">
        <f>IF(AN22="","",VLOOKUP(AN22,#REF!,19,FALSE))</f>
        <v>#REF!</v>
      </c>
      <c r="AO24" s="1343" t="e">
        <f>IF(AO22="","",VLOOKUP(AO22,#REF!,19,FALSE))</f>
        <v>#REF!</v>
      </c>
      <c r="AP24" s="1343" t="str">
        <f>IF(AP22="","",VLOOKUP(AP22,#REF!,19,FALSE))</f>
        <v/>
      </c>
      <c r="AQ24" s="1343" t="e">
        <f>IF(AQ22="","",VLOOKUP(AQ22,#REF!,19,FALSE))</f>
        <v>#REF!</v>
      </c>
      <c r="AR24" s="1343" t="e">
        <f>IF(AR22="","",VLOOKUP(AR22,#REF!,19,FALSE))</f>
        <v>#REF!</v>
      </c>
      <c r="AS24" s="1343" t="str">
        <f>IF(AS22="","",VLOOKUP(AS22,#REF!,19,FALSE))</f>
        <v/>
      </c>
      <c r="AT24" s="1347" t="e">
        <f>IF(AT22="","",VLOOKUP(AT22,#REF!,19,FALSE))</f>
        <v>#REF!</v>
      </c>
      <c r="AU24" s="1339" t="str">
        <f>IF(AU22="","",VLOOKUP(AU22,#REF!,19,FALSE))</f>
        <v/>
      </c>
      <c r="AV24" s="1343" t="str">
        <f>IF(AV22="","",VLOOKUP(AV22,#REF!,19,FALSE))</f>
        <v/>
      </c>
      <c r="AW24" s="1343" t="str">
        <f>IF(AW22="","",VLOOKUP(AW22,#REF!,19,FALSE))</f>
        <v/>
      </c>
      <c r="AX24" s="1359" t="e">
        <f>IF($BB$3="４週",SUM(S24:AT24),IF($BB$3="暦月",SUM(S24:AW24),""))</f>
        <v>#REF!</v>
      </c>
      <c r="AY24" s="1372"/>
      <c r="AZ24" s="1384" t="e">
        <f>IF($BB$3="４週",AX24/4,IF($BB$3="暦月",'【記載例】通所型サービス'!AX24/('【記載例】通所型サービス'!$BB$8/7),""))</f>
        <v>#REF!</v>
      </c>
      <c r="BA24" s="1394"/>
      <c r="BB24" s="1221"/>
      <c r="BC24" s="1237"/>
      <c r="BD24" s="1237"/>
      <c r="BE24" s="1237"/>
      <c r="BF24" s="1251"/>
    </row>
    <row r="25" spans="2:58" ht="20.25" customHeight="1">
      <c r="B25" s="1277">
        <f>B22+1</f>
        <v>2</v>
      </c>
      <c r="C25" s="979" t="s">
        <v>437</v>
      </c>
      <c r="D25" s="998"/>
      <c r="E25" s="1008"/>
      <c r="F25" s="1015"/>
      <c r="G25" s="1015" t="s">
        <v>138</v>
      </c>
      <c r="H25" s="747" t="s">
        <v>506</v>
      </c>
      <c r="I25" s="1041"/>
      <c r="J25" s="1041"/>
      <c r="K25" s="1045"/>
      <c r="L25" s="1052" t="s">
        <v>423</v>
      </c>
      <c r="M25" s="1060"/>
      <c r="N25" s="1060"/>
      <c r="O25" s="1068"/>
      <c r="P25" s="1315" t="s">
        <v>271</v>
      </c>
      <c r="Q25" s="1323"/>
      <c r="R25" s="1331"/>
      <c r="S25" s="1106"/>
      <c r="T25" s="1119" t="s">
        <v>508</v>
      </c>
      <c r="U25" s="1119" t="s">
        <v>508</v>
      </c>
      <c r="V25" s="1119" t="s">
        <v>508</v>
      </c>
      <c r="W25" s="1119" t="s">
        <v>508</v>
      </c>
      <c r="X25" s="1119" t="s">
        <v>508</v>
      </c>
      <c r="Y25" s="1132"/>
      <c r="Z25" s="1106"/>
      <c r="AA25" s="1119" t="s">
        <v>508</v>
      </c>
      <c r="AB25" s="1119" t="s">
        <v>508</v>
      </c>
      <c r="AC25" s="1119" t="s">
        <v>508</v>
      </c>
      <c r="AD25" s="1119" t="s">
        <v>508</v>
      </c>
      <c r="AE25" s="1119" t="s">
        <v>508</v>
      </c>
      <c r="AF25" s="1132"/>
      <c r="AG25" s="1106"/>
      <c r="AH25" s="1119" t="s">
        <v>508</v>
      </c>
      <c r="AI25" s="1119" t="s">
        <v>508</v>
      </c>
      <c r="AJ25" s="1119" t="s">
        <v>508</v>
      </c>
      <c r="AK25" s="1119" t="s">
        <v>508</v>
      </c>
      <c r="AL25" s="1119" t="s">
        <v>508</v>
      </c>
      <c r="AM25" s="1132"/>
      <c r="AN25" s="1106"/>
      <c r="AO25" s="1119" t="s">
        <v>508</v>
      </c>
      <c r="AP25" s="1119" t="s">
        <v>508</v>
      </c>
      <c r="AQ25" s="1119" t="s">
        <v>508</v>
      </c>
      <c r="AR25" s="1119" t="s">
        <v>508</v>
      </c>
      <c r="AS25" s="1119" t="s">
        <v>508</v>
      </c>
      <c r="AT25" s="1132"/>
      <c r="AU25" s="1106"/>
      <c r="AV25" s="1119"/>
      <c r="AW25" s="1119"/>
      <c r="AX25" s="1360"/>
      <c r="AY25" s="1373"/>
      <c r="AZ25" s="1385"/>
      <c r="BA25" s="1395"/>
      <c r="BB25" s="1222"/>
      <c r="BC25" s="1238"/>
      <c r="BD25" s="1238"/>
      <c r="BE25" s="1238"/>
      <c r="BF25" s="1252"/>
    </row>
    <row r="26" spans="2:58" ht="20.25" customHeight="1">
      <c r="B26" s="1277"/>
      <c r="C26" s="977"/>
      <c r="D26" s="996"/>
      <c r="E26" s="1006"/>
      <c r="F26" s="1013"/>
      <c r="G26" s="1023"/>
      <c r="H26" s="1034"/>
      <c r="I26" s="1041"/>
      <c r="J26" s="1041"/>
      <c r="K26" s="1045"/>
      <c r="L26" s="1051"/>
      <c r="M26" s="1059"/>
      <c r="N26" s="1059"/>
      <c r="O26" s="1067"/>
      <c r="P26" s="1313" t="s">
        <v>325</v>
      </c>
      <c r="Q26" s="1321"/>
      <c r="R26" s="1329"/>
      <c r="S26" s="1338" t="str">
        <f>IF(S25="","",VLOOKUP(S25,#REF!,9,FALSE))</f>
        <v/>
      </c>
      <c r="T26" s="1342" t="e">
        <f>IF(T25="","",VLOOKUP(T25,#REF!,9,FALSE))</f>
        <v>#REF!</v>
      </c>
      <c r="U26" s="1342" t="e">
        <f>IF(U25="","",VLOOKUP(U25,#REF!,9,FALSE))</f>
        <v>#REF!</v>
      </c>
      <c r="V26" s="1342" t="e">
        <f>IF(V25="","",VLOOKUP(V25,#REF!,9,FALSE))</f>
        <v>#REF!</v>
      </c>
      <c r="W26" s="1342" t="e">
        <f>IF(W25="","",VLOOKUP(W25,#REF!,9,FALSE))</f>
        <v>#REF!</v>
      </c>
      <c r="X26" s="1342" t="e">
        <f>IF(X25="","",VLOOKUP(X25,#REF!,9,FALSE))</f>
        <v>#REF!</v>
      </c>
      <c r="Y26" s="1346" t="str">
        <f>IF(Y25="","",VLOOKUP(Y25,#REF!,9,FALSE))</f>
        <v/>
      </c>
      <c r="Z26" s="1338" t="str">
        <f>IF(Z25="","",VLOOKUP(Z25,#REF!,9,FALSE))</f>
        <v/>
      </c>
      <c r="AA26" s="1342" t="e">
        <f>IF(AA25="","",VLOOKUP(AA25,#REF!,9,FALSE))</f>
        <v>#REF!</v>
      </c>
      <c r="AB26" s="1342" t="e">
        <f>IF(AB25="","",VLOOKUP(AB25,#REF!,9,FALSE))</f>
        <v>#REF!</v>
      </c>
      <c r="AC26" s="1342" t="e">
        <f>IF(AC25="","",VLOOKUP(AC25,#REF!,9,FALSE))</f>
        <v>#REF!</v>
      </c>
      <c r="AD26" s="1342" t="e">
        <f>IF(AD25="","",VLOOKUP(AD25,#REF!,9,FALSE))</f>
        <v>#REF!</v>
      </c>
      <c r="AE26" s="1342" t="e">
        <f>IF(AE25="","",VLOOKUP(AE25,#REF!,9,FALSE))</f>
        <v>#REF!</v>
      </c>
      <c r="AF26" s="1346" t="str">
        <f>IF(AF25="","",VLOOKUP(AF25,#REF!,9,FALSE))</f>
        <v/>
      </c>
      <c r="AG26" s="1338" t="str">
        <f>IF(AG25="","",VLOOKUP(AG25,#REF!,9,FALSE))</f>
        <v/>
      </c>
      <c r="AH26" s="1342" t="e">
        <f>IF(AH25="","",VLOOKUP(AH25,#REF!,9,FALSE))</f>
        <v>#REF!</v>
      </c>
      <c r="AI26" s="1342" t="e">
        <f>IF(AI25="","",VLOOKUP(AI25,#REF!,9,FALSE))</f>
        <v>#REF!</v>
      </c>
      <c r="AJ26" s="1342" t="e">
        <f>IF(AJ25="","",VLOOKUP(AJ25,#REF!,9,FALSE))</f>
        <v>#REF!</v>
      </c>
      <c r="AK26" s="1342" t="e">
        <f>IF(AK25="","",VLOOKUP(AK25,#REF!,9,FALSE))</f>
        <v>#REF!</v>
      </c>
      <c r="AL26" s="1342" t="e">
        <f>IF(AL25="","",VLOOKUP(AL25,#REF!,9,FALSE))</f>
        <v>#REF!</v>
      </c>
      <c r="AM26" s="1346" t="str">
        <f>IF(AM25="","",VLOOKUP(AM25,#REF!,9,FALSE))</f>
        <v/>
      </c>
      <c r="AN26" s="1338" t="str">
        <f>IF(AN25="","",VLOOKUP(AN25,#REF!,9,FALSE))</f>
        <v/>
      </c>
      <c r="AO26" s="1342" t="e">
        <f>IF(AO25="","",VLOOKUP(AO25,#REF!,9,FALSE))</f>
        <v>#REF!</v>
      </c>
      <c r="AP26" s="1342" t="e">
        <f>IF(AP25="","",VLOOKUP(AP25,#REF!,9,FALSE))</f>
        <v>#REF!</v>
      </c>
      <c r="AQ26" s="1342" t="e">
        <f>IF(AQ25="","",VLOOKUP(AQ25,#REF!,9,FALSE))</f>
        <v>#REF!</v>
      </c>
      <c r="AR26" s="1342" t="e">
        <f>IF(AR25="","",VLOOKUP(AR25,#REF!,9,FALSE))</f>
        <v>#REF!</v>
      </c>
      <c r="AS26" s="1342" t="e">
        <f>IF(AS25="","",VLOOKUP(AS25,#REF!,9,FALSE))</f>
        <v>#REF!</v>
      </c>
      <c r="AT26" s="1346" t="str">
        <f>IF(AT25="","",VLOOKUP(AT25,#REF!,9,FALSE))</f>
        <v/>
      </c>
      <c r="AU26" s="1338" t="str">
        <f>IF(AU25="","",VLOOKUP(AU25,#REF!,9,FALSE))</f>
        <v/>
      </c>
      <c r="AV26" s="1342" t="str">
        <f>IF(AV25="","",VLOOKUP(AV25,#REF!,9,FALSE))</f>
        <v/>
      </c>
      <c r="AW26" s="1342" t="str">
        <f>IF(AW25="","",VLOOKUP(AW25,#REF!,9,FALSE))</f>
        <v/>
      </c>
      <c r="AX26" s="1358" t="e">
        <f>IF($BB$3="４週",SUM(S26:AT26),IF($BB$3="暦月",SUM(S26:AW26),""))</f>
        <v>#REF!</v>
      </c>
      <c r="AY26" s="1371"/>
      <c r="AZ26" s="1383" t="e">
        <f>IF($BB$3="４週",AX26/4,IF($BB$3="暦月",'【記載例】通所型サービス'!AX26/('【記載例】通所型サービス'!$BB$8/7),""))</f>
        <v>#REF!</v>
      </c>
      <c r="BA26" s="1393"/>
      <c r="BB26" s="1220"/>
      <c r="BC26" s="1236"/>
      <c r="BD26" s="1236"/>
      <c r="BE26" s="1236"/>
      <c r="BF26" s="1250"/>
    </row>
    <row r="27" spans="2:58" ht="20.25" customHeight="1">
      <c r="B27" s="1277"/>
      <c r="C27" s="978"/>
      <c r="D27" s="997"/>
      <c r="E27" s="1007"/>
      <c r="F27" s="1013" t="str">
        <f>C25</f>
        <v>生活相談員</v>
      </c>
      <c r="G27" s="1024"/>
      <c r="H27" s="1034"/>
      <c r="I27" s="1041"/>
      <c r="J27" s="1041"/>
      <c r="K27" s="1045"/>
      <c r="L27" s="1053"/>
      <c r="M27" s="1061"/>
      <c r="N27" s="1061"/>
      <c r="O27" s="1069"/>
      <c r="P27" s="1314" t="s">
        <v>490</v>
      </c>
      <c r="Q27" s="1322"/>
      <c r="R27" s="1330"/>
      <c r="S27" s="1339" t="str">
        <f>IF(S25="","",VLOOKUP(S25,#REF!,19,FALSE))</f>
        <v/>
      </c>
      <c r="T27" s="1343" t="e">
        <f>IF(T25="","",VLOOKUP(T25,#REF!,19,FALSE))</f>
        <v>#REF!</v>
      </c>
      <c r="U27" s="1343" t="e">
        <f>IF(U25="","",VLOOKUP(U25,#REF!,19,FALSE))</f>
        <v>#REF!</v>
      </c>
      <c r="V27" s="1343" t="e">
        <f>IF(V25="","",VLOOKUP(V25,#REF!,19,FALSE))</f>
        <v>#REF!</v>
      </c>
      <c r="W27" s="1343" t="e">
        <f>IF(W25="","",VLOOKUP(W25,#REF!,19,FALSE))</f>
        <v>#REF!</v>
      </c>
      <c r="X27" s="1343" t="e">
        <f>IF(X25="","",VLOOKUP(X25,#REF!,19,FALSE))</f>
        <v>#REF!</v>
      </c>
      <c r="Y27" s="1347" t="str">
        <f>IF(Y25="","",VLOOKUP(Y25,#REF!,19,FALSE))</f>
        <v/>
      </c>
      <c r="Z27" s="1339" t="str">
        <f>IF(Z25="","",VLOOKUP(Z25,#REF!,19,FALSE))</f>
        <v/>
      </c>
      <c r="AA27" s="1343" t="e">
        <f>IF(AA25="","",VLOOKUP(AA25,#REF!,19,FALSE))</f>
        <v>#REF!</v>
      </c>
      <c r="AB27" s="1343" t="e">
        <f>IF(AB25="","",VLOOKUP(AB25,#REF!,19,FALSE))</f>
        <v>#REF!</v>
      </c>
      <c r="AC27" s="1343" t="e">
        <f>IF(AC25="","",VLOOKUP(AC25,#REF!,19,FALSE))</f>
        <v>#REF!</v>
      </c>
      <c r="AD27" s="1343" t="e">
        <f>IF(AD25="","",VLOOKUP(AD25,#REF!,19,FALSE))</f>
        <v>#REF!</v>
      </c>
      <c r="AE27" s="1343" t="e">
        <f>IF(AE25="","",VLOOKUP(AE25,#REF!,19,FALSE))</f>
        <v>#REF!</v>
      </c>
      <c r="AF27" s="1347" t="str">
        <f>IF(AF25="","",VLOOKUP(AF25,#REF!,19,FALSE))</f>
        <v/>
      </c>
      <c r="AG27" s="1339" t="str">
        <f>IF(AG25="","",VLOOKUP(AG25,#REF!,19,FALSE))</f>
        <v/>
      </c>
      <c r="AH27" s="1343" t="e">
        <f>IF(AH25="","",VLOOKUP(AH25,#REF!,19,FALSE))</f>
        <v>#REF!</v>
      </c>
      <c r="AI27" s="1343" t="e">
        <f>IF(AI25="","",VLOOKUP(AI25,#REF!,19,FALSE))</f>
        <v>#REF!</v>
      </c>
      <c r="AJ27" s="1343" t="e">
        <f>IF(AJ25="","",VLOOKUP(AJ25,#REF!,19,FALSE))</f>
        <v>#REF!</v>
      </c>
      <c r="AK27" s="1343" t="e">
        <f>IF(AK25="","",VLOOKUP(AK25,#REF!,19,FALSE))</f>
        <v>#REF!</v>
      </c>
      <c r="AL27" s="1343" t="e">
        <f>IF(AL25="","",VLOOKUP(AL25,#REF!,19,FALSE))</f>
        <v>#REF!</v>
      </c>
      <c r="AM27" s="1347" t="str">
        <f>IF(AM25="","",VLOOKUP(AM25,#REF!,19,FALSE))</f>
        <v/>
      </c>
      <c r="AN27" s="1339" t="str">
        <f>IF(AN25="","",VLOOKUP(AN25,#REF!,19,FALSE))</f>
        <v/>
      </c>
      <c r="AO27" s="1343" t="e">
        <f>IF(AO25="","",VLOOKUP(AO25,#REF!,19,FALSE))</f>
        <v>#REF!</v>
      </c>
      <c r="AP27" s="1343" t="e">
        <f>IF(AP25="","",VLOOKUP(AP25,#REF!,19,FALSE))</f>
        <v>#REF!</v>
      </c>
      <c r="AQ27" s="1343" t="e">
        <f>IF(AQ25="","",VLOOKUP(AQ25,#REF!,19,FALSE))</f>
        <v>#REF!</v>
      </c>
      <c r="AR27" s="1343" t="e">
        <f>IF(AR25="","",VLOOKUP(AR25,#REF!,19,FALSE))</f>
        <v>#REF!</v>
      </c>
      <c r="AS27" s="1343" t="e">
        <f>IF(AS25="","",VLOOKUP(AS25,#REF!,19,FALSE))</f>
        <v>#REF!</v>
      </c>
      <c r="AT27" s="1347" t="str">
        <f>IF(AT25="","",VLOOKUP(AT25,#REF!,19,FALSE))</f>
        <v/>
      </c>
      <c r="AU27" s="1339" t="str">
        <f>IF(AU25="","",VLOOKUP(AU25,#REF!,19,FALSE))</f>
        <v/>
      </c>
      <c r="AV27" s="1343" t="str">
        <f>IF(AV25="","",VLOOKUP(AV25,#REF!,19,FALSE))</f>
        <v/>
      </c>
      <c r="AW27" s="1343" t="str">
        <f>IF(AW25="","",VLOOKUP(AW25,#REF!,19,FALSE))</f>
        <v/>
      </c>
      <c r="AX27" s="1359" t="e">
        <f>IF($BB$3="４週",SUM(S27:AT27),IF($BB$3="暦月",SUM(S27:AW27),""))</f>
        <v>#REF!</v>
      </c>
      <c r="AY27" s="1372"/>
      <c r="AZ27" s="1384" t="e">
        <f>IF($BB$3="４週",AX27/4,IF($BB$3="暦月",'【記載例】通所型サービス'!AX27/('【記載例】通所型サービス'!$BB$8/7),""))</f>
        <v>#REF!</v>
      </c>
      <c r="BA27" s="1394"/>
      <c r="BB27" s="1221"/>
      <c r="BC27" s="1237"/>
      <c r="BD27" s="1237"/>
      <c r="BE27" s="1237"/>
      <c r="BF27" s="1251"/>
    </row>
    <row r="28" spans="2:58" ht="20.25" customHeight="1">
      <c r="B28" s="1277">
        <f>B25+1</f>
        <v>3</v>
      </c>
      <c r="C28" s="980" t="s">
        <v>437</v>
      </c>
      <c r="D28" s="999"/>
      <c r="E28" s="1009"/>
      <c r="F28" s="1015"/>
      <c r="G28" s="1015" t="s">
        <v>370</v>
      </c>
      <c r="H28" s="747" t="s">
        <v>507</v>
      </c>
      <c r="I28" s="1041"/>
      <c r="J28" s="1041"/>
      <c r="K28" s="1045"/>
      <c r="L28" s="1052" t="s">
        <v>423</v>
      </c>
      <c r="M28" s="1060"/>
      <c r="N28" s="1060"/>
      <c r="O28" s="1068"/>
      <c r="P28" s="1315" t="s">
        <v>271</v>
      </c>
      <c r="Q28" s="1323"/>
      <c r="R28" s="1331"/>
      <c r="S28" s="1106" t="s">
        <v>508</v>
      </c>
      <c r="T28" s="1119"/>
      <c r="U28" s="1119"/>
      <c r="V28" s="1119"/>
      <c r="W28" s="1119"/>
      <c r="X28" s="1119"/>
      <c r="Y28" s="1132" t="s">
        <v>508</v>
      </c>
      <c r="Z28" s="1106" t="s">
        <v>508</v>
      </c>
      <c r="AA28" s="1119"/>
      <c r="AB28" s="1119"/>
      <c r="AC28" s="1119"/>
      <c r="AD28" s="1119"/>
      <c r="AE28" s="1119"/>
      <c r="AF28" s="1132" t="s">
        <v>508</v>
      </c>
      <c r="AG28" s="1106" t="s">
        <v>508</v>
      </c>
      <c r="AH28" s="1119"/>
      <c r="AI28" s="1119"/>
      <c r="AJ28" s="1119"/>
      <c r="AK28" s="1119"/>
      <c r="AL28" s="1119"/>
      <c r="AM28" s="1132" t="s">
        <v>508</v>
      </c>
      <c r="AN28" s="1106" t="s">
        <v>508</v>
      </c>
      <c r="AO28" s="1119"/>
      <c r="AP28" s="1119"/>
      <c r="AQ28" s="1119"/>
      <c r="AR28" s="1119"/>
      <c r="AS28" s="1119"/>
      <c r="AT28" s="1132" t="s">
        <v>508</v>
      </c>
      <c r="AU28" s="1106"/>
      <c r="AV28" s="1119"/>
      <c r="AW28" s="1119"/>
      <c r="AX28" s="1360"/>
      <c r="AY28" s="1373"/>
      <c r="AZ28" s="1385"/>
      <c r="BA28" s="1395"/>
      <c r="BB28" s="1222" t="s">
        <v>488</v>
      </c>
      <c r="BC28" s="1238"/>
      <c r="BD28" s="1238"/>
      <c r="BE28" s="1238"/>
      <c r="BF28" s="1252"/>
    </row>
    <row r="29" spans="2:58" ht="20.25" customHeight="1">
      <c r="B29" s="1277"/>
      <c r="C29" s="981"/>
      <c r="D29" s="1000"/>
      <c r="E29" s="1010"/>
      <c r="F29" s="1013"/>
      <c r="G29" s="1023"/>
      <c r="H29" s="1034"/>
      <c r="I29" s="1041"/>
      <c r="J29" s="1041"/>
      <c r="K29" s="1045"/>
      <c r="L29" s="1051"/>
      <c r="M29" s="1059"/>
      <c r="N29" s="1059"/>
      <c r="O29" s="1067"/>
      <c r="P29" s="1313" t="s">
        <v>325</v>
      </c>
      <c r="Q29" s="1321"/>
      <c r="R29" s="1329"/>
      <c r="S29" s="1338" t="e">
        <f>IF(S28="","",VLOOKUP(S28,#REF!,9,FALSE))</f>
        <v>#REF!</v>
      </c>
      <c r="T29" s="1342" t="str">
        <f>IF(T28="","",VLOOKUP(T28,#REF!,9,FALSE))</f>
        <v/>
      </c>
      <c r="U29" s="1342" t="str">
        <f>IF(U28="","",VLOOKUP(U28,#REF!,9,FALSE))</f>
        <v/>
      </c>
      <c r="V29" s="1342" t="str">
        <f>IF(V28="","",VLOOKUP(V28,#REF!,9,FALSE))</f>
        <v/>
      </c>
      <c r="W29" s="1342" t="str">
        <f>IF(W28="","",VLOOKUP(W28,#REF!,9,FALSE))</f>
        <v/>
      </c>
      <c r="X29" s="1342" t="str">
        <f>IF(X28="","",VLOOKUP(X28,#REF!,9,FALSE))</f>
        <v/>
      </c>
      <c r="Y29" s="1346" t="e">
        <f>IF(Y28="","",VLOOKUP(Y28,#REF!,9,FALSE))</f>
        <v>#REF!</v>
      </c>
      <c r="Z29" s="1338" t="e">
        <f>IF(Z28="","",VLOOKUP(Z28,#REF!,9,FALSE))</f>
        <v>#REF!</v>
      </c>
      <c r="AA29" s="1342" t="str">
        <f>IF(AA28="","",VLOOKUP(AA28,#REF!,9,FALSE))</f>
        <v/>
      </c>
      <c r="AB29" s="1342" t="str">
        <f>IF(AB28="","",VLOOKUP(AB28,#REF!,9,FALSE))</f>
        <v/>
      </c>
      <c r="AC29" s="1342" t="str">
        <f>IF(AC28="","",VLOOKUP(AC28,#REF!,9,FALSE))</f>
        <v/>
      </c>
      <c r="AD29" s="1342" t="str">
        <f>IF(AD28="","",VLOOKUP(AD28,#REF!,9,FALSE))</f>
        <v/>
      </c>
      <c r="AE29" s="1342" t="str">
        <f>IF(AE28="","",VLOOKUP(AE28,#REF!,9,FALSE))</f>
        <v/>
      </c>
      <c r="AF29" s="1346" t="e">
        <f>IF(AF28="","",VLOOKUP(AF28,#REF!,9,FALSE))</f>
        <v>#REF!</v>
      </c>
      <c r="AG29" s="1338" t="e">
        <f>IF(AG28="","",VLOOKUP(AG28,#REF!,9,FALSE))</f>
        <v>#REF!</v>
      </c>
      <c r="AH29" s="1342" t="str">
        <f>IF(AH28="","",VLOOKUP(AH28,#REF!,9,FALSE))</f>
        <v/>
      </c>
      <c r="AI29" s="1342" t="str">
        <f>IF(AI28="","",VLOOKUP(AI28,#REF!,9,FALSE))</f>
        <v/>
      </c>
      <c r="AJ29" s="1342" t="str">
        <f>IF(AJ28="","",VLOOKUP(AJ28,#REF!,9,FALSE))</f>
        <v/>
      </c>
      <c r="AK29" s="1342" t="str">
        <f>IF(AK28="","",VLOOKUP(AK28,#REF!,9,FALSE))</f>
        <v/>
      </c>
      <c r="AL29" s="1342" t="str">
        <f>IF(AL28="","",VLOOKUP(AL28,#REF!,9,FALSE))</f>
        <v/>
      </c>
      <c r="AM29" s="1346" t="e">
        <f>IF(AM28="","",VLOOKUP(AM28,#REF!,9,FALSE))</f>
        <v>#REF!</v>
      </c>
      <c r="AN29" s="1338" t="e">
        <f>IF(AN28="","",VLOOKUP(AN28,#REF!,9,FALSE))</f>
        <v>#REF!</v>
      </c>
      <c r="AO29" s="1342" t="str">
        <f>IF(AO28="","",VLOOKUP(AO28,#REF!,9,FALSE))</f>
        <v/>
      </c>
      <c r="AP29" s="1342" t="str">
        <f>IF(AP28="","",VLOOKUP(AP28,#REF!,9,FALSE))</f>
        <v/>
      </c>
      <c r="AQ29" s="1342" t="str">
        <f>IF(AQ28="","",VLOOKUP(AQ28,#REF!,9,FALSE))</f>
        <v/>
      </c>
      <c r="AR29" s="1342" t="str">
        <f>IF(AR28="","",VLOOKUP(AR28,#REF!,9,FALSE))</f>
        <v/>
      </c>
      <c r="AS29" s="1342" t="str">
        <f>IF(AS28="","",VLOOKUP(AS28,#REF!,9,FALSE))</f>
        <v/>
      </c>
      <c r="AT29" s="1346" t="e">
        <f>IF(AT28="","",VLOOKUP(AT28,#REF!,9,FALSE))</f>
        <v>#REF!</v>
      </c>
      <c r="AU29" s="1338" t="str">
        <f>IF(AU28="","",VLOOKUP(AU28,#REF!,9,FALSE))</f>
        <v/>
      </c>
      <c r="AV29" s="1342" t="str">
        <f>IF(AV28="","",VLOOKUP(AV28,#REF!,9,FALSE))</f>
        <v/>
      </c>
      <c r="AW29" s="1342" t="str">
        <f>IF(AW28="","",VLOOKUP(AW28,#REF!,9,FALSE))</f>
        <v/>
      </c>
      <c r="AX29" s="1358" t="e">
        <f>IF($BB$3="４週",SUM(S29:AT29),IF($BB$3="暦月",SUM(S29:AW29),""))</f>
        <v>#REF!</v>
      </c>
      <c r="AY29" s="1371"/>
      <c r="AZ29" s="1383" t="e">
        <f>IF($BB$3="４週",AX29/4,IF($BB$3="暦月",'【記載例】通所型サービス'!AX29/('【記載例】通所型サービス'!$BB$8/7),""))</f>
        <v>#REF!</v>
      </c>
      <c r="BA29" s="1393"/>
      <c r="BB29" s="1220"/>
      <c r="BC29" s="1236"/>
      <c r="BD29" s="1236"/>
      <c r="BE29" s="1236"/>
      <c r="BF29" s="1250"/>
    </row>
    <row r="30" spans="2:58" ht="20.25" customHeight="1">
      <c r="B30" s="1277"/>
      <c r="C30" s="982"/>
      <c r="D30" s="1001"/>
      <c r="E30" s="1011"/>
      <c r="F30" s="1013" t="str">
        <f>C28</f>
        <v>生活相談員</v>
      </c>
      <c r="G30" s="1024"/>
      <c r="H30" s="1034"/>
      <c r="I30" s="1041"/>
      <c r="J30" s="1041"/>
      <c r="K30" s="1045"/>
      <c r="L30" s="1053"/>
      <c r="M30" s="1061"/>
      <c r="N30" s="1061"/>
      <c r="O30" s="1069"/>
      <c r="P30" s="1314" t="s">
        <v>490</v>
      </c>
      <c r="Q30" s="1322"/>
      <c r="R30" s="1330"/>
      <c r="S30" s="1339" t="e">
        <f>IF(S28="","",VLOOKUP(S28,#REF!,19,FALSE))</f>
        <v>#REF!</v>
      </c>
      <c r="T30" s="1343" t="str">
        <f>IF(T28="","",VLOOKUP(T28,#REF!,19,FALSE))</f>
        <v/>
      </c>
      <c r="U30" s="1343" t="str">
        <f>IF(U28="","",VLOOKUP(U28,#REF!,19,FALSE))</f>
        <v/>
      </c>
      <c r="V30" s="1343" t="str">
        <f>IF(V28="","",VLOOKUP(V28,#REF!,19,FALSE))</f>
        <v/>
      </c>
      <c r="W30" s="1343" t="str">
        <f>IF(W28="","",VLOOKUP(W28,#REF!,19,FALSE))</f>
        <v/>
      </c>
      <c r="X30" s="1343" t="str">
        <f>IF(X28="","",VLOOKUP(X28,#REF!,19,FALSE))</f>
        <v/>
      </c>
      <c r="Y30" s="1347" t="e">
        <f>IF(Y28="","",VLOOKUP(Y28,#REF!,19,FALSE))</f>
        <v>#REF!</v>
      </c>
      <c r="Z30" s="1339" t="e">
        <f>IF(Z28="","",VLOOKUP(Z28,#REF!,19,FALSE))</f>
        <v>#REF!</v>
      </c>
      <c r="AA30" s="1343" t="str">
        <f>IF(AA28="","",VLOOKUP(AA28,#REF!,19,FALSE))</f>
        <v/>
      </c>
      <c r="AB30" s="1343" t="str">
        <f>IF(AB28="","",VLOOKUP(AB28,#REF!,19,FALSE))</f>
        <v/>
      </c>
      <c r="AC30" s="1343" t="str">
        <f>IF(AC28="","",VLOOKUP(AC28,#REF!,19,FALSE))</f>
        <v/>
      </c>
      <c r="AD30" s="1343" t="str">
        <f>IF(AD28="","",VLOOKUP(AD28,#REF!,19,FALSE))</f>
        <v/>
      </c>
      <c r="AE30" s="1343" t="str">
        <f>IF(AE28="","",VLOOKUP(AE28,#REF!,19,FALSE))</f>
        <v/>
      </c>
      <c r="AF30" s="1347" t="e">
        <f>IF(AF28="","",VLOOKUP(AF28,#REF!,19,FALSE))</f>
        <v>#REF!</v>
      </c>
      <c r="AG30" s="1339" t="e">
        <f>IF(AG28="","",VLOOKUP(AG28,#REF!,19,FALSE))</f>
        <v>#REF!</v>
      </c>
      <c r="AH30" s="1343" t="str">
        <f>IF(AH28="","",VLOOKUP(AH28,#REF!,19,FALSE))</f>
        <v/>
      </c>
      <c r="AI30" s="1343" t="str">
        <f>IF(AI28="","",VLOOKUP(AI28,#REF!,19,FALSE))</f>
        <v/>
      </c>
      <c r="AJ30" s="1343" t="str">
        <f>IF(AJ28="","",VLOOKUP(AJ28,#REF!,19,FALSE))</f>
        <v/>
      </c>
      <c r="AK30" s="1343" t="str">
        <f>IF(AK28="","",VLOOKUP(AK28,#REF!,19,FALSE))</f>
        <v/>
      </c>
      <c r="AL30" s="1343" t="str">
        <f>IF(AL28="","",VLOOKUP(AL28,#REF!,19,FALSE))</f>
        <v/>
      </c>
      <c r="AM30" s="1347" t="e">
        <f>IF(AM28="","",VLOOKUP(AM28,#REF!,19,FALSE))</f>
        <v>#REF!</v>
      </c>
      <c r="AN30" s="1339" t="e">
        <f>IF(AN28="","",VLOOKUP(AN28,#REF!,19,FALSE))</f>
        <v>#REF!</v>
      </c>
      <c r="AO30" s="1343" t="str">
        <f>IF(AO28="","",VLOOKUP(AO28,#REF!,19,FALSE))</f>
        <v/>
      </c>
      <c r="AP30" s="1343" t="str">
        <f>IF(AP28="","",VLOOKUP(AP28,#REF!,19,FALSE))</f>
        <v/>
      </c>
      <c r="AQ30" s="1343" t="str">
        <f>IF(AQ28="","",VLOOKUP(AQ28,#REF!,19,FALSE))</f>
        <v/>
      </c>
      <c r="AR30" s="1343" t="str">
        <f>IF(AR28="","",VLOOKUP(AR28,#REF!,19,FALSE))</f>
        <v/>
      </c>
      <c r="AS30" s="1343" t="str">
        <f>IF(AS28="","",VLOOKUP(AS28,#REF!,19,FALSE))</f>
        <v/>
      </c>
      <c r="AT30" s="1347" t="e">
        <f>IF(AT28="","",VLOOKUP(AT28,#REF!,19,FALSE))</f>
        <v>#REF!</v>
      </c>
      <c r="AU30" s="1339" t="str">
        <f>IF(AU28="","",VLOOKUP(AU28,#REF!,19,FALSE))</f>
        <v/>
      </c>
      <c r="AV30" s="1343" t="str">
        <f>IF(AV28="","",VLOOKUP(AV28,#REF!,19,FALSE))</f>
        <v/>
      </c>
      <c r="AW30" s="1343" t="str">
        <f>IF(AW28="","",VLOOKUP(AW28,#REF!,19,FALSE))</f>
        <v/>
      </c>
      <c r="AX30" s="1359" t="e">
        <f>IF($BB$3="４週",SUM(S30:AT30),IF($BB$3="暦月",SUM(S30:AW30),""))</f>
        <v>#REF!</v>
      </c>
      <c r="AY30" s="1372"/>
      <c r="AZ30" s="1384" t="e">
        <f>IF($BB$3="４週",AX30/4,IF($BB$3="暦月",'【記載例】通所型サービス'!AX30/('【記載例】通所型サービス'!$BB$8/7),""))</f>
        <v>#REF!</v>
      </c>
      <c r="BA30" s="1394"/>
      <c r="BB30" s="1221"/>
      <c r="BC30" s="1237"/>
      <c r="BD30" s="1237"/>
      <c r="BE30" s="1237"/>
      <c r="BF30" s="1251"/>
    </row>
    <row r="31" spans="2:58" ht="20.25" customHeight="1">
      <c r="B31" s="1277">
        <f>B28+1</f>
        <v>4</v>
      </c>
      <c r="C31" s="980" t="s">
        <v>347</v>
      </c>
      <c r="D31" s="999"/>
      <c r="E31" s="1009"/>
      <c r="F31" s="1015"/>
      <c r="G31" s="1015" t="s">
        <v>370</v>
      </c>
      <c r="H31" s="747" t="s">
        <v>284</v>
      </c>
      <c r="I31" s="1041"/>
      <c r="J31" s="1041"/>
      <c r="K31" s="1045"/>
      <c r="L31" s="1052" t="s">
        <v>423</v>
      </c>
      <c r="M31" s="1060"/>
      <c r="N31" s="1060"/>
      <c r="O31" s="1068"/>
      <c r="P31" s="1315" t="s">
        <v>271</v>
      </c>
      <c r="Q31" s="1323"/>
      <c r="R31" s="1331"/>
      <c r="S31" s="1106" t="s">
        <v>136</v>
      </c>
      <c r="T31" s="1119"/>
      <c r="U31" s="1119" t="s">
        <v>136</v>
      </c>
      <c r="V31" s="1119" t="s">
        <v>136</v>
      </c>
      <c r="W31" s="1119"/>
      <c r="X31" s="1119" t="s">
        <v>136</v>
      </c>
      <c r="Y31" s="1132"/>
      <c r="Z31" s="1106" t="s">
        <v>136</v>
      </c>
      <c r="AA31" s="1119"/>
      <c r="AB31" s="1119" t="s">
        <v>136</v>
      </c>
      <c r="AC31" s="1119" t="s">
        <v>136</v>
      </c>
      <c r="AD31" s="1119"/>
      <c r="AE31" s="1119" t="s">
        <v>136</v>
      </c>
      <c r="AF31" s="1132"/>
      <c r="AG31" s="1106" t="s">
        <v>136</v>
      </c>
      <c r="AH31" s="1119"/>
      <c r="AI31" s="1119" t="s">
        <v>136</v>
      </c>
      <c r="AJ31" s="1119" t="s">
        <v>136</v>
      </c>
      <c r="AK31" s="1119"/>
      <c r="AL31" s="1119" t="s">
        <v>136</v>
      </c>
      <c r="AM31" s="1132"/>
      <c r="AN31" s="1106" t="s">
        <v>136</v>
      </c>
      <c r="AO31" s="1119"/>
      <c r="AP31" s="1119" t="s">
        <v>136</v>
      </c>
      <c r="AQ31" s="1119" t="s">
        <v>136</v>
      </c>
      <c r="AR31" s="1119"/>
      <c r="AS31" s="1119" t="s">
        <v>136</v>
      </c>
      <c r="AT31" s="1132"/>
      <c r="AU31" s="1106"/>
      <c r="AV31" s="1119"/>
      <c r="AW31" s="1119"/>
      <c r="AX31" s="1360"/>
      <c r="AY31" s="1373"/>
      <c r="AZ31" s="1385"/>
      <c r="BA31" s="1395"/>
      <c r="BB31" s="1222" t="s">
        <v>379</v>
      </c>
      <c r="BC31" s="1238"/>
      <c r="BD31" s="1238"/>
      <c r="BE31" s="1238"/>
      <c r="BF31" s="1252"/>
    </row>
    <row r="32" spans="2:58" ht="20.25" customHeight="1">
      <c r="B32" s="1277"/>
      <c r="C32" s="981"/>
      <c r="D32" s="1000"/>
      <c r="E32" s="1010"/>
      <c r="F32" s="1013"/>
      <c r="G32" s="1023"/>
      <c r="H32" s="1034"/>
      <c r="I32" s="1041"/>
      <c r="J32" s="1041"/>
      <c r="K32" s="1045"/>
      <c r="L32" s="1051"/>
      <c r="M32" s="1059"/>
      <c r="N32" s="1059"/>
      <c r="O32" s="1067"/>
      <c r="P32" s="1313" t="s">
        <v>325</v>
      </c>
      <c r="Q32" s="1321"/>
      <c r="R32" s="1329"/>
      <c r="S32" s="1338" t="e">
        <f>IF(S31="","",VLOOKUP(S31,#REF!,9,FALSE))</f>
        <v>#REF!</v>
      </c>
      <c r="T32" s="1342" t="str">
        <f>IF(T31="","",VLOOKUP(T31,#REF!,9,FALSE))</f>
        <v/>
      </c>
      <c r="U32" s="1342" t="e">
        <f>IF(U31="","",VLOOKUP(U31,#REF!,9,FALSE))</f>
        <v>#REF!</v>
      </c>
      <c r="V32" s="1342" t="e">
        <f>IF(V31="","",VLOOKUP(V31,#REF!,9,FALSE))</f>
        <v>#REF!</v>
      </c>
      <c r="W32" s="1342" t="str">
        <f>IF(W31="","",VLOOKUP(W31,#REF!,9,FALSE))</f>
        <v/>
      </c>
      <c r="X32" s="1342" t="e">
        <f>IF(X31="","",VLOOKUP(X31,#REF!,9,FALSE))</f>
        <v>#REF!</v>
      </c>
      <c r="Y32" s="1346" t="str">
        <f>IF(Y31="","",VLOOKUP(Y31,#REF!,9,FALSE))</f>
        <v/>
      </c>
      <c r="Z32" s="1338" t="e">
        <f>IF(Z31="","",VLOOKUP(Z31,#REF!,9,FALSE))</f>
        <v>#REF!</v>
      </c>
      <c r="AA32" s="1342" t="str">
        <f>IF(AA31="","",VLOOKUP(AA31,#REF!,9,FALSE))</f>
        <v/>
      </c>
      <c r="AB32" s="1342" t="e">
        <f>IF(AB31="","",VLOOKUP(AB31,#REF!,9,FALSE))</f>
        <v>#REF!</v>
      </c>
      <c r="AC32" s="1342" t="e">
        <f>IF(AC31="","",VLOOKUP(AC31,#REF!,9,FALSE))</f>
        <v>#REF!</v>
      </c>
      <c r="AD32" s="1342" t="str">
        <f>IF(AD31="","",VLOOKUP(AD31,#REF!,9,FALSE))</f>
        <v/>
      </c>
      <c r="AE32" s="1342" t="e">
        <f>IF(AE31="","",VLOOKUP(AE31,#REF!,9,FALSE))</f>
        <v>#REF!</v>
      </c>
      <c r="AF32" s="1346" t="str">
        <f>IF(AF31="","",VLOOKUP(AF31,#REF!,9,FALSE))</f>
        <v/>
      </c>
      <c r="AG32" s="1338" t="e">
        <f>IF(AG31="","",VLOOKUP(AG31,#REF!,9,FALSE))</f>
        <v>#REF!</v>
      </c>
      <c r="AH32" s="1342" t="str">
        <f>IF(AH31="","",VLOOKUP(AH31,#REF!,9,FALSE))</f>
        <v/>
      </c>
      <c r="AI32" s="1342" t="e">
        <f>IF(AI31="","",VLOOKUP(AI31,#REF!,9,FALSE))</f>
        <v>#REF!</v>
      </c>
      <c r="AJ32" s="1342" t="e">
        <f>IF(AJ31="","",VLOOKUP(AJ31,#REF!,9,FALSE))</f>
        <v>#REF!</v>
      </c>
      <c r="AK32" s="1342" t="str">
        <f>IF(AK31="","",VLOOKUP(AK31,#REF!,9,FALSE))</f>
        <v/>
      </c>
      <c r="AL32" s="1342" t="e">
        <f>IF(AL31="","",VLOOKUP(AL31,#REF!,9,FALSE))</f>
        <v>#REF!</v>
      </c>
      <c r="AM32" s="1346" t="str">
        <f>IF(AM31="","",VLOOKUP(AM31,#REF!,9,FALSE))</f>
        <v/>
      </c>
      <c r="AN32" s="1338" t="e">
        <f>IF(AN31="","",VLOOKUP(AN31,#REF!,9,FALSE))</f>
        <v>#REF!</v>
      </c>
      <c r="AO32" s="1342" t="str">
        <f>IF(AO31="","",VLOOKUP(AO31,#REF!,9,FALSE))</f>
        <v/>
      </c>
      <c r="AP32" s="1342" t="e">
        <f>IF(AP31="","",VLOOKUP(AP31,#REF!,9,FALSE))</f>
        <v>#REF!</v>
      </c>
      <c r="AQ32" s="1342" t="e">
        <f>IF(AQ31="","",VLOOKUP(AQ31,#REF!,9,FALSE))</f>
        <v>#REF!</v>
      </c>
      <c r="AR32" s="1342" t="str">
        <f>IF(AR31="","",VLOOKUP(AR31,#REF!,9,FALSE))</f>
        <v/>
      </c>
      <c r="AS32" s="1342" t="e">
        <f>IF(AS31="","",VLOOKUP(AS31,#REF!,9,FALSE))</f>
        <v>#REF!</v>
      </c>
      <c r="AT32" s="1346" t="str">
        <f>IF(AT31="","",VLOOKUP(AT31,#REF!,9,FALSE))</f>
        <v/>
      </c>
      <c r="AU32" s="1338" t="str">
        <f>IF(AU31="","",VLOOKUP(AU31,#REF!,9,FALSE))</f>
        <v/>
      </c>
      <c r="AV32" s="1342" t="str">
        <f>IF(AV31="","",VLOOKUP(AV31,#REF!,9,FALSE))</f>
        <v/>
      </c>
      <c r="AW32" s="1342" t="str">
        <f>IF(AW31="","",VLOOKUP(AW31,#REF!,9,FALSE))</f>
        <v/>
      </c>
      <c r="AX32" s="1358" t="e">
        <f>IF($BB$3="４週",SUM(S32:AT32),IF($BB$3="暦月",SUM(S32:AW32),""))</f>
        <v>#REF!</v>
      </c>
      <c r="AY32" s="1371"/>
      <c r="AZ32" s="1383" t="e">
        <f>IF($BB$3="４週",AX32/4,IF($BB$3="暦月",'【記載例】通所型サービス'!AX32/('【記載例】通所型サービス'!$BB$8/7),""))</f>
        <v>#REF!</v>
      </c>
      <c r="BA32" s="1393"/>
      <c r="BB32" s="1220"/>
      <c r="BC32" s="1236"/>
      <c r="BD32" s="1236"/>
      <c r="BE32" s="1236"/>
      <c r="BF32" s="1250"/>
    </row>
    <row r="33" spans="2:58" ht="20.25" customHeight="1">
      <c r="B33" s="1277"/>
      <c r="C33" s="982"/>
      <c r="D33" s="1001"/>
      <c r="E33" s="1011"/>
      <c r="F33" s="1013" t="str">
        <f>C31</f>
        <v>看護職員</v>
      </c>
      <c r="G33" s="1024"/>
      <c r="H33" s="1034"/>
      <c r="I33" s="1041"/>
      <c r="J33" s="1041"/>
      <c r="K33" s="1045"/>
      <c r="L33" s="1053"/>
      <c r="M33" s="1061"/>
      <c r="N33" s="1061"/>
      <c r="O33" s="1069"/>
      <c r="P33" s="1314" t="s">
        <v>490</v>
      </c>
      <c r="Q33" s="1322"/>
      <c r="R33" s="1330"/>
      <c r="S33" s="1339" t="e">
        <f>IF(S31="","",VLOOKUP(S31,#REF!,19,FALSE))</f>
        <v>#REF!</v>
      </c>
      <c r="T33" s="1343" t="str">
        <f>IF(T31="","",VLOOKUP(T31,#REF!,19,FALSE))</f>
        <v/>
      </c>
      <c r="U33" s="1343" t="e">
        <f>IF(U31="","",VLOOKUP(U31,#REF!,19,FALSE))</f>
        <v>#REF!</v>
      </c>
      <c r="V33" s="1343" t="e">
        <f>IF(V31="","",VLOOKUP(V31,#REF!,19,FALSE))</f>
        <v>#REF!</v>
      </c>
      <c r="W33" s="1343" t="str">
        <f>IF(W31="","",VLOOKUP(W31,#REF!,19,FALSE))</f>
        <v/>
      </c>
      <c r="X33" s="1343" t="e">
        <f>IF(X31="","",VLOOKUP(X31,#REF!,19,FALSE))</f>
        <v>#REF!</v>
      </c>
      <c r="Y33" s="1347" t="str">
        <f>IF(Y31="","",VLOOKUP(Y31,#REF!,19,FALSE))</f>
        <v/>
      </c>
      <c r="Z33" s="1339" t="e">
        <f>IF(Z31="","",VLOOKUP(Z31,#REF!,19,FALSE))</f>
        <v>#REF!</v>
      </c>
      <c r="AA33" s="1343" t="str">
        <f>IF(AA31="","",VLOOKUP(AA31,#REF!,19,FALSE))</f>
        <v/>
      </c>
      <c r="AB33" s="1343" t="e">
        <f>IF(AB31="","",VLOOKUP(AB31,#REF!,19,FALSE))</f>
        <v>#REF!</v>
      </c>
      <c r="AC33" s="1343" t="e">
        <f>IF(AC31="","",VLOOKUP(AC31,#REF!,19,FALSE))</f>
        <v>#REF!</v>
      </c>
      <c r="AD33" s="1343" t="str">
        <f>IF(AD31="","",VLOOKUP(AD31,#REF!,19,FALSE))</f>
        <v/>
      </c>
      <c r="AE33" s="1343" t="e">
        <f>IF(AE31="","",VLOOKUP(AE31,#REF!,19,FALSE))</f>
        <v>#REF!</v>
      </c>
      <c r="AF33" s="1347" t="str">
        <f>IF(AF31="","",VLOOKUP(AF31,#REF!,19,FALSE))</f>
        <v/>
      </c>
      <c r="AG33" s="1339" t="e">
        <f>IF(AG31="","",VLOOKUP(AG31,#REF!,19,FALSE))</f>
        <v>#REF!</v>
      </c>
      <c r="AH33" s="1343" t="str">
        <f>IF(AH31="","",VLOOKUP(AH31,#REF!,19,FALSE))</f>
        <v/>
      </c>
      <c r="AI33" s="1343" t="e">
        <f>IF(AI31="","",VLOOKUP(AI31,#REF!,19,FALSE))</f>
        <v>#REF!</v>
      </c>
      <c r="AJ33" s="1343" t="e">
        <f>IF(AJ31="","",VLOOKUP(AJ31,#REF!,19,FALSE))</f>
        <v>#REF!</v>
      </c>
      <c r="AK33" s="1343" t="str">
        <f>IF(AK31="","",VLOOKUP(AK31,#REF!,19,FALSE))</f>
        <v/>
      </c>
      <c r="AL33" s="1343" t="e">
        <f>IF(AL31="","",VLOOKUP(AL31,#REF!,19,FALSE))</f>
        <v>#REF!</v>
      </c>
      <c r="AM33" s="1347" t="str">
        <f>IF(AM31="","",VLOOKUP(AM31,#REF!,19,FALSE))</f>
        <v/>
      </c>
      <c r="AN33" s="1339" t="e">
        <f>IF(AN31="","",VLOOKUP(AN31,#REF!,19,FALSE))</f>
        <v>#REF!</v>
      </c>
      <c r="AO33" s="1343" t="str">
        <f>IF(AO31="","",VLOOKUP(AO31,#REF!,19,FALSE))</f>
        <v/>
      </c>
      <c r="AP33" s="1343" t="e">
        <f>IF(AP31="","",VLOOKUP(AP31,#REF!,19,FALSE))</f>
        <v>#REF!</v>
      </c>
      <c r="AQ33" s="1343" t="e">
        <f>IF(AQ31="","",VLOOKUP(AQ31,#REF!,19,FALSE))</f>
        <v>#REF!</v>
      </c>
      <c r="AR33" s="1343" t="str">
        <f>IF(AR31="","",VLOOKUP(AR31,#REF!,19,FALSE))</f>
        <v/>
      </c>
      <c r="AS33" s="1343" t="e">
        <f>IF(AS31="","",VLOOKUP(AS31,#REF!,19,FALSE))</f>
        <v>#REF!</v>
      </c>
      <c r="AT33" s="1347" t="str">
        <f>IF(AT31="","",VLOOKUP(AT31,#REF!,19,FALSE))</f>
        <v/>
      </c>
      <c r="AU33" s="1339" t="str">
        <f>IF(AU31="","",VLOOKUP(AU31,#REF!,19,FALSE))</f>
        <v/>
      </c>
      <c r="AV33" s="1343" t="str">
        <f>IF(AV31="","",VLOOKUP(AV31,#REF!,19,FALSE))</f>
        <v/>
      </c>
      <c r="AW33" s="1343" t="str">
        <f>IF(AW31="","",VLOOKUP(AW31,#REF!,19,FALSE))</f>
        <v/>
      </c>
      <c r="AX33" s="1359" t="e">
        <f>IF($BB$3="４週",SUM(S33:AT33),IF($BB$3="暦月",SUM(S33:AW33),""))</f>
        <v>#REF!</v>
      </c>
      <c r="AY33" s="1372"/>
      <c r="AZ33" s="1384" t="e">
        <f>IF($BB$3="４週",AX33/4,IF($BB$3="暦月",'【記載例】通所型サービス'!AX33/('【記載例】通所型サービス'!$BB$8/7),""))</f>
        <v>#REF!</v>
      </c>
      <c r="BA33" s="1394"/>
      <c r="BB33" s="1221"/>
      <c r="BC33" s="1237"/>
      <c r="BD33" s="1237"/>
      <c r="BE33" s="1237"/>
      <c r="BF33" s="1251"/>
    </row>
    <row r="34" spans="2:58" ht="20.25" customHeight="1">
      <c r="B34" s="1277">
        <f>B31+1</f>
        <v>5</v>
      </c>
      <c r="C34" s="980" t="s">
        <v>347</v>
      </c>
      <c r="D34" s="999"/>
      <c r="E34" s="1009"/>
      <c r="F34" s="1015"/>
      <c r="G34" s="1015" t="s">
        <v>373</v>
      </c>
      <c r="H34" s="747" t="s">
        <v>14</v>
      </c>
      <c r="I34" s="1041"/>
      <c r="J34" s="1041"/>
      <c r="K34" s="1045"/>
      <c r="L34" s="1052" t="s">
        <v>423</v>
      </c>
      <c r="M34" s="1060"/>
      <c r="N34" s="1060"/>
      <c r="O34" s="1068"/>
      <c r="P34" s="1315" t="s">
        <v>271</v>
      </c>
      <c r="Q34" s="1323"/>
      <c r="R34" s="1331"/>
      <c r="S34" s="1106"/>
      <c r="T34" s="1119" t="s">
        <v>136</v>
      </c>
      <c r="U34" s="1119"/>
      <c r="V34" s="1119"/>
      <c r="W34" s="1119" t="s">
        <v>136</v>
      </c>
      <c r="X34" s="1119"/>
      <c r="Y34" s="1132" t="s">
        <v>136</v>
      </c>
      <c r="Z34" s="1106"/>
      <c r="AA34" s="1119" t="s">
        <v>136</v>
      </c>
      <c r="AB34" s="1119"/>
      <c r="AC34" s="1119"/>
      <c r="AD34" s="1119" t="s">
        <v>136</v>
      </c>
      <c r="AE34" s="1119"/>
      <c r="AF34" s="1132" t="s">
        <v>136</v>
      </c>
      <c r="AG34" s="1106"/>
      <c r="AH34" s="1119" t="s">
        <v>136</v>
      </c>
      <c r="AI34" s="1119"/>
      <c r="AJ34" s="1119"/>
      <c r="AK34" s="1119" t="s">
        <v>136</v>
      </c>
      <c r="AL34" s="1119"/>
      <c r="AM34" s="1132" t="s">
        <v>136</v>
      </c>
      <c r="AN34" s="1106"/>
      <c r="AO34" s="1119" t="s">
        <v>136</v>
      </c>
      <c r="AP34" s="1119"/>
      <c r="AQ34" s="1119"/>
      <c r="AR34" s="1119" t="s">
        <v>136</v>
      </c>
      <c r="AS34" s="1119"/>
      <c r="AT34" s="1132" t="s">
        <v>136</v>
      </c>
      <c r="AU34" s="1106"/>
      <c r="AV34" s="1119"/>
      <c r="AW34" s="1119"/>
      <c r="AX34" s="1360"/>
      <c r="AY34" s="1373"/>
      <c r="AZ34" s="1385"/>
      <c r="BA34" s="1395"/>
      <c r="BB34" s="1222" t="s">
        <v>489</v>
      </c>
      <c r="BC34" s="1238"/>
      <c r="BD34" s="1238"/>
      <c r="BE34" s="1238"/>
      <c r="BF34" s="1252"/>
    </row>
    <row r="35" spans="2:58" ht="20.25" customHeight="1">
      <c r="B35" s="1277"/>
      <c r="C35" s="981"/>
      <c r="D35" s="1000"/>
      <c r="E35" s="1010"/>
      <c r="F35" s="1013"/>
      <c r="G35" s="1023"/>
      <c r="H35" s="1034"/>
      <c r="I35" s="1041"/>
      <c r="J35" s="1041"/>
      <c r="K35" s="1045"/>
      <c r="L35" s="1051"/>
      <c r="M35" s="1059"/>
      <c r="N35" s="1059"/>
      <c r="O35" s="1067"/>
      <c r="P35" s="1313" t="s">
        <v>325</v>
      </c>
      <c r="Q35" s="1321"/>
      <c r="R35" s="1329"/>
      <c r="S35" s="1338" t="str">
        <f>IF(S34="","",VLOOKUP(S34,#REF!,9,FALSE))</f>
        <v/>
      </c>
      <c r="T35" s="1342" t="e">
        <f>IF(T34="","",VLOOKUP(T34,#REF!,9,FALSE))</f>
        <v>#REF!</v>
      </c>
      <c r="U35" s="1342" t="str">
        <f>IF(U34="","",VLOOKUP(U34,#REF!,9,FALSE))</f>
        <v/>
      </c>
      <c r="V35" s="1342" t="str">
        <f>IF(V34="","",VLOOKUP(V34,#REF!,9,FALSE))</f>
        <v/>
      </c>
      <c r="W35" s="1342" t="e">
        <f>IF(W34="","",VLOOKUP(W34,#REF!,9,FALSE))</f>
        <v>#REF!</v>
      </c>
      <c r="X35" s="1342" t="str">
        <f>IF(X34="","",VLOOKUP(X34,#REF!,9,FALSE))</f>
        <v/>
      </c>
      <c r="Y35" s="1346" t="e">
        <f>IF(Y34="","",VLOOKUP(Y34,#REF!,9,FALSE))</f>
        <v>#REF!</v>
      </c>
      <c r="Z35" s="1338" t="str">
        <f>IF(Z34="","",VLOOKUP(Z34,#REF!,9,FALSE))</f>
        <v/>
      </c>
      <c r="AA35" s="1342" t="e">
        <f>IF(AA34="","",VLOOKUP(AA34,#REF!,9,FALSE))</f>
        <v>#REF!</v>
      </c>
      <c r="AB35" s="1342" t="str">
        <f>IF(AB34="","",VLOOKUP(AB34,#REF!,9,FALSE))</f>
        <v/>
      </c>
      <c r="AC35" s="1342" t="str">
        <f>IF(AC34="","",VLOOKUP(AC34,#REF!,9,FALSE))</f>
        <v/>
      </c>
      <c r="AD35" s="1342" t="e">
        <f>IF(AD34="","",VLOOKUP(AD34,#REF!,9,FALSE))</f>
        <v>#REF!</v>
      </c>
      <c r="AE35" s="1342" t="str">
        <f>IF(AE34="","",VLOOKUP(AE34,#REF!,9,FALSE))</f>
        <v/>
      </c>
      <c r="AF35" s="1346" t="e">
        <f>IF(AF34="","",VLOOKUP(AF34,#REF!,9,FALSE))</f>
        <v>#REF!</v>
      </c>
      <c r="AG35" s="1338" t="str">
        <f>IF(AG34="","",VLOOKUP(AG34,#REF!,9,FALSE))</f>
        <v/>
      </c>
      <c r="AH35" s="1342" t="e">
        <f>IF(AH34="","",VLOOKUP(AH34,#REF!,9,FALSE))</f>
        <v>#REF!</v>
      </c>
      <c r="AI35" s="1342" t="str">
        <f>IF(AI34="","",VLOOKUP(AI34,#REF!,9,FALSE))</f>
        <v/>
      </c>
      <c r="AJ35" s="1342" t="str">
        <f>IF(AJ34="","",VLOOKUP(AJ34,#REF!,9,FALSE))</f>
        <v/>
      </c>
      <c r="AK35" s="1342" t="e">
        <f>IF(AK34="","",VLOOKUP(AK34,#REF!,9,FALSE))</f>
        <v>#REF!</v>
      </c>
      <c r="AL35" s="1342" t="str">
        <f>IF(AL34="","",VLOOKUP(AL34,#REF!,9,FALSE))</f>
        <v/>
      </c>
      <c r="AM35" s="1346" t="e">
        <f>IF(AM34="","",VLOOKUP(AM34,#REF!,9,FALSE))</f>
        <v>#REF!</v>
      </c>
      <c r="AN35" s="1338" t="str">
        <f>IF(AN34="","",VLOOKUP(AN34,#REF!,9,FALSE))</f>
        <v/>
      </c>
      <c r="AO35" s="1342" t="e">
        <f>IF(AO34="","",VLOOKUP(AO34,#REF!,9,FALSE))</f>
        <v>#REF!</v>
      </c>
      <c r="AP35" s="1342" t="str">
        <f>IF(AP34="","",VLOOKUP(AP34,#REF!,9,FALSE))</f>
        <v/>
      </c>
      <c r="AQ35" s="1342" t="str">
        <f>IF(AQ34="","",VLOOKUP(AQ34,#REF!,9,FALSE))</f>
        <v/>
      </c>
      <c r="AR35" s="1342" t="e">
        <f>IF(AR34="","",VLOOKUP(AR34,#REF!,9,FALSE))</f>
        <v>#REF!</v>
      </c>
      <c r="AS35" s="1342" t="str">
        <f>IF(AS34="","",VLOOKUP(AS34,#REF!,9,FALSE))</f>
        <v/>
      </c>
      <c r="AT35" s="1346" t="e">
        <f>IF(AT34="","",VLOOKUP(AT34,#REF!,9,FALSE))</f>
        <v>#REF!</v>
      </c>
      <c r="AU35" s="1338" t="str">
        <f>IF(AU34="","",VLOOKUP(AU34,#REF!,9,FALSE))</f>
        <v/>
      </c>
      <c r="AV35" s="1342" t="str">
        <f>IF(AV34="","",VLOOKUP(AV34,#REF!,9,FALSE))</f>
        <v/>
      </c>
      <c r="AW35" s="1342" t="str">
        <f>IF(AW34="","",VLOOKUP(AW34,#REF!,9,FALSE))</f>
        <v/>
      </c>
      <c r="AX35" s="1358" t="e">
        <f>IF($BB$3="４週",SUM(S35:AT35),IF($BB$3="暦月",SUM(S35:AW35),""))</f>
        <v>#REF!</v>
      </c>
      <c r="AY35" s="1371"/>
      <c r="AZ35" s="1383" t="e">
        <f>IF($BB$3="４週",AX35/4,IF($BB$3="暦月",'【記載例】通所型サービス'!AX35/('【記載例】通所型サービス'!$BB$8/7),""))</f>
        <v>#REF!</v>
      </c>
      <c r="BA35" s="1393"/>
      <c r="BB35" s="1220"/>
      <c r="BC35" s="1236"/>
      <c r="BD35" s="1236"/>
      <c r="BE35" s="1236"/>
      <c r="BF35" s="1250"/>
    </row>
    <row r="36" spans="2:58" ht="20.25" customHeight="1">
      <c r="B36" s="1277"/>
      <c r="C36" s="982"/>
      <c r="D36" s="1001"/>
      <c r="E36" s="1011"/>
      <c r="F36" s="1013" t="str">
        <f>C34</f>
        <v>看護職員</v>
      </c>
      <c r="G36" s="1024"/>
      <c r="H36" s="1034"/>
      <c r="I36" s="1041"/>
      <c r="J36" s="1041"/>
      <c r="K36" s="1045"/>
      <c r="L36" s="1053"/>
      <c r="M36" s="1061"/>
      <c r="N36" s="1061"/>
      <c r="O36" s="1069"/>
      <c r="P36" s="1314" t="s">
        <v>490</v>
      </c>
      <c r="Q36" s="1322"/>
      <c r="R36" s="1330"/>
      <c r="S36" s="1339" t="str">
        <f>IF(S34="","",VLOOKUP(S34,#REF!,19,FALSE))</f>
        <v/>
      </c>
      <c r="T36" s="1343" t="e">
        <f>IF(T34="","",VLOOKUP(T34,#REF!,19,FALSE))</f>
        <v>#REF!</v>
      </c>
      <c r="U36" s="1343" t="str">
        <f>IF(U34="","",VLOOKUP(U34,#REF!,19,FALSE))</f>
        <v/>
      </c>
      <c r="V36" s="1343" t="str">
        <f>IF(V34="","",VLOOKUP(V34,#REF!,19,FALSE))</f>
        <v/>
      </c>
      <c r="W36" s="1343" t="e">
        <f>IF(W34="","",VLOOKUP(W34,#REF!,19,FALSE))</f>
        <v>#REF!</v>
      </c>
      <c r="X36" s="1343" t="str">
        <f>IF(X34="","",VLOOKUP(X34,#REF!,19,FALSE))</f>
        <v/>
      </c>
      <c r="Y36" s="1347" t="e">
        <f>IF(Y34="","",VLOOKUP(Y34,#REF!,19,FALSE))</f>
        <v>#REF!</v>
      </c>
      <c r="Z36" s="1339" t="str">
        <f>IF(Z34="","",VLOOKUP(Z34,#REF!,19,FALSE))</f>
        <v/>
      </c>
      <c r="AA36" s="1343" t="e">
        <f>IF(AA34="","",VLOOKUP(AA34,#REF!,19,FALSE))</f>
        <v>#REF!</v>
      </c>
      <c r="AB36" s="1343" t="str">
        <f>IF(AB34="","",VLOOKUP(AB34,#REF!,19,FALSE))</f>
        <v/>
      </c>
      <c r="AC36" s="1343" t="str">
        <f>IF(AC34="","",VLOOKUP(AC34,#REF!,19,FALSE))</f>
        <v/>
      </c>
      <c r="AD36" s="1343" t="e">
        <f>IF(AD34="","",VLOOKUP(AD34,#REF!,19,FALSE))</f>
        <v>#REF!</v>
      </c>
      <c r="AE36" s="1343" t="str">
        <f>IF(AE34="","",VLOOKUP(AE34,#REF!,19,FALSE))</f>
        <v/>
      </c>
      <c r="AF36" s="1347" t="e">
        <f>IF(AF34="","",VLOOKUP(AF34,#REF!,19,FALSE))</f>
        <v>#REF!</v>
      </c>
      <c r="AG36" s="1339" t="str">
        <f>IF(AG34="","",VLOOKUP(AG34,#REF!,19,FALSE))</f>
        <v/>
      </c>
      <c r="AH36" s="1343" t="e">
        <f>IF(AH34="","",VLOOKUP(AH34,#REF!,19,FALSE))</f>
        <v>#REF!</v>
      </c>
      <c r="AI36" s="1343" t="str">
        <f>IF(AI34="","",VLOOKUP(AI34,#REF!,19,FALSE))</f>
        <v/>
      </c>
      <c r="AJ36" s="1343" t="str">
        <f>IF(AJ34="","",VLOOKUP(AJ34,#REF!,19,FALSE))</f>
        <v/>
      </c>
      <c r="AK36" s="1343" t="e">
        <f>IF(AK34="","",VLOOKUP(AK34,#REF!,19,FALSE))</f>
        <v>#REF!</v>
      </c>
      <c r="AL36" s="1343" t="str">
        <f>IF(AL34="","",VLOOKUP(AL34,#REF!,19,FALSE))</f>
        <v/>
      </c>
      <c r="AM36" s="1347" t="e">
        <f>IF(AM34="","",VLOOKUP(AM34,#REF!,19,FALSE))</f>
        <v>#REF!</v>
      </c>
      <c r="AN36" s="1339" t="str">
        <f>IF(AN34="","",VLOOKUP(AN34,#REF!,19,FALSE))</f>
        <v/>
      </c>
      <c r="AO36" s="1343" t="e">
        <f>IF(AO34="","",VLOOKUP(AO34,#REF!,19,FALSE))</f>
        <v>#REF!</v>
      </c>
      <c r="AP36" s="1343" t="str">
        <f>IF(AP34="","",VLOOKUP(AP34,#REF!,19,FALSE))</f>
        <v/>
      </c>
      <c r="AQ36" s="1343" t="str">
        <f>IF(AQ34="","",VLOOKUP(AQ34,#REF!,19,FALSE))</f>
        <v/>
      </c>
      <c r="AR36" s="1343" t="e">
        <f>IF(AR34="","",VLOOKUP(AR34,#REF!,19,FALSE))</f>
        <v>#REF!</v>
      </c>
      <c r="AS36" s="1343" t="str">
        <f>IF(AS34="","",VLOOKUP(AS34,#REF!,19,FALSE))</f>
        <v/>
      </c>
      <c r="AT36" s="1347" t="e">
        <f>IF(AT34="","",VLOOKUP(AT34,#REF!,19,FALSE))</f>
        <v>#REF!</v>
      </c>
      <c r="AU36" s="1339" t="str">
        <f>IF(AU34="","",VLOOKUP(AU34,#REF!,19,FALSE))</f>
        <v/>
      </c>
      <c r="AV36" s="1343" t="str">
        <f>IF(AV34="","",VLOOKUP(AV34,#REF!,19,FALSE))</f>
        <v/>
      </c>
      <c r="AW36" s="1343" t="str">
        <f>IF(AW34="","",VLOOKUP(AW34,#REF!,19,FALSE))</f>
        <v/>
      </c>
      <c r="AX36" s="1359" t="e">
        <f>IF($BB$3="４週",SUM(S36:AT36),IF($BB$3="暦月",SUM(S36:AW36),""))</f>
        <v>#REF!</v>
      </c>
      <c r="AY36" s="1372"/>
      <c r="AZ36" s="1384" t="e">
        <f>IF($BB$3="４週",AX36/4,IF($BB$3="暦月",'【記載例】通所型サービス'!AX36/('【記載例】通所型サービス'!$BB$8/7),""))</f>
        <v>#REF!</v>
      </c>
      <c r="BA36" s="1394"/>
      <c r="BB36" s="1221"/>
      <c r="BC36" s="1237"/>
      <c r="BD36" s="1237"/>
      <c r="BE36" s="1237"/>
      <c r="BF36" s="1251"/>
    </row>
    <row r="37" spans="2:58" ht="20.25" customHeight="1">
      <c r="B37" s="1277">
        <f>B34+1</f>
        <v>6</v>
      </c>
      <c r="C37" s="980" t="s">
        <v>488</v>
      </c>
      <c r="D37" s="999"/>
      <c r="E37" s="1009"/>
      <c r="F37" s="1015"/>
      <c r="G37" s="1015" t="s">
        <v>370</v>
      </c>
      <c r="H37" s="747" t="s">
        <v>420</v>
      </c>
      <c r="I37" s="1041"/>
      <c r="J37" s="1041"/>
      <c r="K37" s="1045"/>
      <c r="L37" s="1052" t="s">
        <v>423</v>
      </c>
      <c r="M37" s="1060"/>
      <c r="N37" s="1060"/>
      <c r="O37" s="1068"/>
      <c r="P37" s="1315" t="s">
        <v>271</v>
      </c>
      <c r="Q37" s="1323"/>
      <c r="R37" s="1331"/>
      <c r="S37" s="1106"/>
      <c r="T37" s="1119" t="s">
        <v>508</v>
      </c>
      <c r="U37" s="1119" t="s">
        <v>508</v>
      </c>
      <c r="V37" s="1119"/>
      <c r="W37" s="1119"/>
      <c r="X37" s="1119" t="s">
        <v>508</v>
      </c>
      <c r="Y37" s="1132"/>
      <c r="Z37" s="1106"/>
      <c r="AA37" s="1119" t="s">
        <v>508</v>
      </c>
      <c r="AB37" s="1119" t="s">
        <v>508</v>
      </c>
      <c r="AC37" s="1119"/>
      <c r="AD37" s="1119"/>
      <c r="AE37" s="1119" t="s">
        <v>508</v>
      </c>
      <c r="AF37" s="1132"/>
      <c r="AG37" s="1106"/>
      <c r="AH37" s="1119" t="s">
        <v>508</v>
      </c>
      <c r="AI37" s="1119" t="s">
        <v>508</v>
      </c>
      <c r="AJ37" s="1119"/>
      <c r="AK37" s="1119"/>
      <c r="AL37" s="1119" t="s">
        <v>508</v>
      </c>
      <c r="AM37" s="1132"/>
      <c r="AN37" s="1106"/>
      <c r="AO37" s="1119" t="s">
        <v>508</v>
      </c>
      <c r="AP37" s="1119" t="s">
        <v>508</v>
      </c>
      <c r="AQ37" s="1119"/>
      <c r="AR37" s="1119"/>
      <c r="AS37" s="1119" t="s">
        <v>508</v>
      </c>
      <c r="AT37" s="1132"/>
      <c r="AU37" s="1106"/>
      <c r="AV37" s="1119"/>
      <c r="AW37" s="1119"/>
      <c r="AX37" s="1360"/>
      <c r="AY37" s="1373"/>
      <c r="AZ37" s="1385"/>
      <c r="BA37" s="1395"/>
      <c r="BB37" s="1222" t="s">
        <v>437</v>
      </c>
      <c r="BC37" s="1238"/>
      <c r="BD37" s="1238"/>
      <c r="BE37" s="1238"/>
      <c r="BF37" s="1252"/>
    </row>
    <row r="38" spans="2:58" ht="20.25" customHeight="1">
      <c r="B38" s="1277"/>
      <c r="C38" s="981"/>
      <c r="D38" s="1000"/>
      <c r="E38" s="1010"/>
      <c r="F38" s="1013"/>
      <c r="G38" s="1023"/>
      <c r="H38" s="1034"/>
      <c r="I38" s="1041"/>
      <c r="J38" s="1041"/>
      <c r="K38" s="1045"/>
      <c r="L38" s="1051"/>
      <c r="M38" s="1059"/>
      <c r="N38" s="1059"/>
      <c r="O38" s="1067"/>
      <c r="P38" s="1313" t="s">
        <v>325</v>
      </c>
      <c r="Q38" s="1321"/>
      <c r="R38" s="1329"/>
      <c r="S38" s="1338" t="str">
        <f>IF(S37="","",VLOOKUP(S37,#REF!,9,FALSE))</f>
        <v/>
      </c>
      <c r="T38" s="1342" t="e">
        <f>IF(T37="","",VLOOKUP(T37,#REF!,9,FALSE))</f>
        <v>#REF!</v>
      </c>
      <c r="U38" s="1342" t="e">
        <f>IF(U37="","",VLOOKUP(U37,#REF!,9,FALSE))</f>
        <v>#REF!</v>
      </c>
      <c r="V38" s="1342" t="str">
        <f>IF(V37="","",VLOOKUP(V37,#REF!,9,FALSE))</f>
        <v/>
      </c>
      <c r="W38" s="1342" t="str">
        <f>IF(W37="","",VLOOKUP(W37,#REF!,9,FALSE))</f>
        <v/>
      </c>
      <c r="X38" s="1342" t="e">
        <f>IF(X37="","",VLOOKUP(X37,#REF!,9,FALSE))</f>
        <v>#REF!</v>
      </c>
      <c r="Y38" s="1346" t="str">
        <f>IF(Y37="","",VLOOKUP(Y37,#REF!,9,FALSE))</f>
        <v/>
      </c>
      <c r="Z38" s="1338" t="str">
        <f>IF(Z37="","",VLOOKUP(Z37,#REF!,9,FALSE))</f>
        <v/>
      </c>
      <c r="AA38" s="1342" t="e">
        <f>IF(AA37="","",VLOOKUP(AA37,#REF!,9,FALSE))</f>
        <v>#REF!</v>
      </c>
      <c r="AB38" s="1342" t="e">
        <f>IF(AB37="","",VLOOKUP(AB37,#REF!,9,FALSE))</f>
        <v>#REF!</v>
      </c>
      <c r="AC38" s="1342" t="str">
        <f>IF(AC37="","",VLOOKUP(AC37,#REF!,9,FALSE))</f>
        <v/>
      </c>
      <c r="AD38" s="1342" t="str">
        <f>IF(AD37="","",VLOOKUP(AD37,#REF!,9,FALSE))</f>
        <v/>
      </c>
      <c r="AE38" s="1342" t="e">
        <f>IF(AE37="","",VLOOKUP(AE37,#REF!,9,FALSE))</f>
        <v>#REF!</v>
      </c>
      <c r="AF38" s="1346" t="str">
        <f>IF(AF37="","",VLOOKUP(AF37,#REF!,9,FALSE))</f>
        <v/>
      </c>
      <c r="AG38" s="1338" t="str">
        <f>IF(AG37="","",VLOOKUP(AG37,#REF!,9,FALSE))</f>
        <v/>
      </c>
      <c r="AH38" s="1342" t="e">
        <f>IF(AH37="","",VLOOKUP(AH37,#REF!,9,FALSE))</f>
        <v>#REF!</v>
      </c>
      <c r="AI38" s="1342" t="e">
        <f>IF(AI37="","",VLOOKUP(AI37,#REF!,9,FALSE))</f>
        <v>#REF!</v>
      </c>
      <c r="AJ38" s="1342" t="str">
        <f>IF(AJ37="","",VLOOKUP(AJ37,#REF!,9,FALSE))</f>
        <v/>
      </c>
      <c r="AK38" s="1342" t="str">
        <f>IF(AK37="","",VLOOKUP(AK37,#REF!,9,FALSE))</f>
        <v/>
      </c>
      <c r="AL38" s="1342" t="e">
        <f>IF(AL37="","",VLOOKUP(AL37,#REF!,9,FALSE))</f>
        <v>#REF!</v>
      </c>
      <c r="AM38" s="1346" t="str">
        <f>IF(AM37="","",VLOOKUP(AM37,#REF!,9,FALSE))</f>
        <v/>
      </c>
      <c r="AN38" s="1338" t="str">
        <f>IF(AN37="","",VLOOKUP(AN37,#REF!,9,FALSE))</f>
        <v/>
      </c>
      <c r="AO38" s="1342" t="e">
        <f>IF(AO37="","",VLOOKUP(AO37,#REF!,9,FALSE))</f>
        <v>#REF!</v>
      </c>
      <c r="AP38" s="1342" t="e">
        <f>IF(AP37="","",VLOOKUP(AP37,#REF!,9,FALSE))</f>
        <v>#REF!</v>
      </c>
      <c r="AQ38" s="1342" t="str">
        <f>IF(AQ37="","",VLOOKUP(AQ37,#REF!,9,FALSE))</f>
        <v/>
      </c>
      <c r="AR38" s="1342" t="str">
        <f>IF(AR37="","",VLOOKUP(AR37,#REF!,9,FALSE))</f>
        <v/>
      </c>
      <c r="AS38" s="1342" t="e">
        <f>IF(AS37="","",VLOOKUP(AS37,#REF!,9,FALSE))</f>
        <v>#REF!</v>
      </c>
      <c r="AT38" s="1346" t="str">
        <f>IF(AT37="","",VLOOKUP(AT37,#REF!,9,FALSE))</f>
        <v/>
      </c>
      <c r="AU38" s="1338" t="str">
        <f>IF(AU37="","",VLOOKUP(AU37,#REF!,9,FALSE))</f>
        <v/>
      </c>
      <c r="AV38" s="1342" t="str">
        <f>IF(AV37="","",VLOOKUP(AV37,#REF!,9,FALSE))</f>
        <v/>
      </c>
      <c r="AW38" s="1342" t="str">
        <f>IF(AW37="","",VLOOKUP(AW37,#REF!,9,FALSE))</f>
        <v/>
      </c>
      <c r="AX38" s="1358" t="e">
        <f>IF($BB$3="４週",SUM(S38:AT38),IF($BB$3="暦月",SUM(S38:AW38),""))</f>
        <v>#REF!</v>
      </c>
      <c r="AY38" s="1371"/>
      <c r="AZ38" s="1383" t="e">
        <f>IF($BB$3="４週",AX38/4,IF($BB$3="暦月",'【記載例】通所型サービス'!AX38/('【記載例】通所型サービス'!$BB$8/7),""))</f>
        <v>#REF!</v>
      </c>
      <c r="BA38" s="1393"/>
      <c r="BB38" s="1220"/>
      <c r="BC38" s="1236"/>
      <c r="BD38" s="1236"/>
      <c r="BE38" s="1236"/>
      <c r="BF38" s="1250"/>
    </row>
    <row r="39" spans="2:58" ht="20.25" customHeight="1">
      <c r="B39" s="1277"/>
      <c r="C39" s="982"/>
      <c r="D39" s="1001"/>
      <c r="E39" s="1011"/>
      <c r="F39" s="1013" t="str">
        <f>C37</f>
        <v>介護職員</v>
      </c>
      <c r="G39" s="1024"/>
      <c r="H39" s="1034"/>
      <c r="I39" s="1041"/>
      <c r="J39" s="1041"/>
      <c r="K39" s="1045"/>
      <c r="L39" s="1053"/>
      <c r="M39" s="1061"/>
      <c r="N39" s="1061"/>
      <c r="O39" s="1069"/>
      <c r="P39" s="1314" t="s">
        <v>490</v>
      </c>
      <c r="Q39" s="1322"/>
      <c r="R39" s="1330"/>
      <c r="S39" s="1339" t="str">
        <f>IF(S37="","",VLOOKUP(S37,#REF!,19,FALSE))</f>
        <v/>
      </c>
      <c r="T39" s="1343" t="e">
        <f>IF(T37="","",VLOOKUP(T37,#REF!,19,FALSE))</f>
        <v>#REF!</v>
      </c>
      <c r="U39" s="1343" t="e">
        <f>IF(U37="","",VLOOKUP(U37,#REF!,19,FALSE))</f>
        <v>#REF!</v>
      </c>
      <c r="V39" s="1343" t="str">
        <f>IF(V37="","",VLOOKUP(V37,#REF!,19,FALSE))</f>
        <v/>
      </c>
      <c r="W39" s="1343" t="str">
        <f>IF(W37="","",VLOOKUP(W37,#REF!,19,FALSE))</f>
        <v/>
      </c>
      <c r="X39" s="1343" t="e">
        <f>IF(X37="","",VLOOKUP(X37,#REF!,19,FALSE))</f>
        <v>#REF!</v>
      </c>
      <c r="Y39" s="1347" t="str">
        <f>IF(Y37="","",VLOOKUP(Y37,#REF!,19,FALSE))</f>
        <v/>
      </c>
      <c r="Z39" s="1339" t="str">
        <f>IF(Z37="","",VLOOKUP(Z37,#REF!,19,FALSE))</f>
        <v/>
      </c>
      <c r="AA39" s="1343" t="e">
        <f>IF(AA37="","",VLOOKUP(AA37,#REF!,19,FALSE))</f>
        <v>#REF!</v>
      </c>
      <c r="AB39" s="1343" t="e">
        <f>IF(AB37="","",VLOOKUP(AB37,#REF!,19,FALSE))</f>
        <v>#REF!</v>
      </c>
      <c r="AC39" s="1343" t="str">
        <f>IF(AC37="","",VLOOKUP(AC37,#REF!,19,FALSE))</f>
        <v/>
      </c>
      <c r="AD39" s="1343" t="str">
        <f>IF(AD37="","",VLOOKUP(AD37,#REF!,19,FALSE))</f>
        <v/>
      </c>
      <c r="AE39" s="1343" t="e">
        <f>IF(AE37="","",VLOOKUP(AE37,#REF!,19,FALSE))</f>
        <v>#REF!</v>
      </c>
      <c r="AF39" s="1347" t="str">
        <f>IF(AF37="","",VLOOKUP(AF37,#REF!,19,FALSE))</f>
        <v/>
      </c>
      <c r="AG39" s="1339" t="str">
        <f>IF(AG37="","",VLOOKUP(AG37,#REF!,19,FALSE))</f>
        <v/>
      </c>
      <c r="AH39" s="1343" t="e">
        <f>IF(AH37="","",VLOOKUP(AH37,#REF!,19,FALSE))</f>
        <v>#REF!</v>
      </c>
      <c r="AI39" s="1343" t="e">
        <f>IF(AI37="","",VLOOKUP(AI37,#REF!,19,FALSE))</f>
        <v>#REF!</v>
      </c>
      <c r="AJ39" s="1343" t="str">
        <f>IF(AJ37="","",VLOOKUP(AJ37,#REF!,19,FALSE))</f>
        <v/>
      </c>
      <c r="AK39" s="1343" t="str">
        <f>IF(AK37="","",VLOOKUP(AK37,#REF!,19,FALSE))</f>
        <v/>
      </c>
      <c r="AL39" s="1343" t="e">
        <f>IF(AL37="","",VLOOKUP(AL37,#REF!,19,FALSE))</f>
        <v>#REF!</v>
      </c>
      <c r="AM39" s="1347" t="str">
        <f>IF(AM37="","",VLOOKUP(AM37,#REF!,19,FALSE))</f>
        <v/>
      </c>
      <c r="AN39" s="1339" t="str">
        <f>IF(AN37="","",VLOOKUP(AN37,#REF!,19,FALSE))</f>
        <v/>
      </c>
      <c r="AO39" s="1343" t="e">
        <f>IF(AO37="","",VLOOKUP(AO37,#REF!,19,FALSE))</f>
        <v>#REF!</v>
      </c>
      <c r="AP39" s="1343" t="e">
        <f>IF(AP37="","",VLOOKUP(AP37,#REF!,19,FALSE))</f>
        <v>#REF!</v>
      </c>
      <c r="AQ39" s="1343" t="str">
        <f>IF(AQ37="","",VLOOKUP(AQ37,#REF!,19,FALSE))</f>
        <v/>
      </c>
      <c r="AR39" s="1343" t="str">
        <f>IF(AR37="","",VLOOKUP(AR37,#REF!,19,FALSE))</f>
        <v/>
      </c>
      <c r="AS39" s="1343" t="e">
        <f>IF(AS37="","",VLOOKUP(AS37,#REF!,19,FALSE))</f>
        <v>#REF!</v>
      </c>
      <c r="AT39" s="1347" t="str">
        <f>IF(AT37="","",VLOOKUP(AT37,#REF!,19,FALSE))</f>
        <v/>
      </c>
      <c r="AU39" s="1339" t="str">
        <f>IF(AU37="","",VLOOKUP(AU37,#REF!,19,FALSE))</f>
        <v/>
      </c>
      <c r="AV39" s="1343" t="str">
        <f>IF(AV37="","",VLOOKUP(AV37,#REF!,19,FALSE))</f>
        <v/>
      </c>
      <c r="AW39" s="1343" t="str">
        <f>IF(AW37="","",VLOOKUP(AW37,#REF!,19,FALSE))</f>
        <v/>
      </c>
      <c r="AX39" s="1359" t="e">
        <f>IF($BB$3="４週",SUM(S39:AT39),IF($BB$3="暦月",SUM(S39:AW39),""))</f>
        <v>#REF!</v>
      </c>
      <c r="AY39" s="1372"/>
      <c r="AZ39" s="1384" t="e">
        <f>IF($BB$3="４週",AX39/4,IF($BB$3="暦月",'【記載例】通所型サービス'!AX39/('【記載例】通所型サービス'!$BB$8/7),""))</f>
        <v>#REF!</v>
      </c>
      <c r="BA39" s="1394"/>
      <c r="BB39" s="1221"/>
      <c r="BC39" s="1237"/>
      <c r="BD39" s="1237"/>
      <c r="BE39" s="1237"/>
      <c r="BF39" s="1251"/>
    </row>
    <row r="40" spans="2:58" ht="20.25" customHeight="1">
      <c r="B40" s="1277">
        <f>B37+1</f>
        <v>7</v>
      </c>
      <c r="C40" s="980" t="s">
        <v>488</v>
      </c>
      <c r="D40" s="999"/>
      <c r="E40" s="1009"/>
      <c r="F40" s="1015"/>
      <c r="G40" s="1015" t="s">
        <v>370</v>
      </c>
      <c r="H40" s="747" t="s">
        <v>420</v>
      </c>
      <c r="I40" s="1041"/>
      <c r="J40" s="1041"/>
      <c r="K40" s="1045"/>
      <c r="L40" s="1052" t="s">
        <v>423</v>
      </c>
      <c r="M40" s="1060"/>
      <c r="N40" s="1060"/>
      <c r="O40" s="1068"/>
      <c r="P40" s="1315" t="s">
        <v>271</v>
      </c>
      <c r="Q40" s="1323"/>
      <c r="R40" s="1331"/>
      <c r="S40" s="1106"/>
      <c r="T40" s="1119"/>
      <c r="U40" s="1119"/>
      <c r="V40" s="1119"/>
      <c r="W40" s="1119"/>
      <c r="X40" s="1119"/>
      <c r="Y40" s="1132" t="s">
        <v>508</v>
      </c>
      <c r="Z40" s="1106"/>
      <c r="AA40" s="1119"/>
      <c r="AB40" s="1119"/>
      <c r="AC40" s="1119"/>
      <c r="AD40" s="1119"/>
      <c r="AE40" s="1119"/>
      <c r="AF40" s="1132" t="s">
        <v>508</v>
      </c>
      <c r="AG40" s="1106"/>
      <c r="AH40" s="1119"/>
      <c r="AI40" s="1119"/>
      <c r="AJ40" s="1119"/>
      <c r="AK40" s="1119"/>
      <c r="AL40" s="1119"/>
      <c r="AM40" s="1132" t="s">
        <v>508</v>
      </c>
      <c r="AN40" s="1106"/>
      <c r="AO40" s="1119"/>
      <c r="AP40" s="1119"/>
      <c r="AQ40" s="1119"/>
      <c r="AR40" s="1119"/>
      <c r="AS40" s="1119"/>
      <c r="AT40" s="1132" t="s">
        <v>508</v>
      </c>
      <c r="AU40" s="1106"/>
      <c r="AV40" s="1119"/>
      <c r="AW40" s="1119"/>
      <c r="AX40" s="1360"/>
      <c r="AY40" s="1373"/>
      <c r="AZ40" s="1385"/>
      <c r="BA40" s="1395"/>
      <c r="BB40" s="1222" t="s">
        <v>413</v>
      </c>
      <c r="BC40" s="1238"/>
      <c r="BD40" s="1238"/>
      <c r="BE40" s="1238"/>
      <c r="BF40" s="1252"/>
    </row>
    <row r="41" spans="2:58" ht="20.25" customHeight="1">
      <c r="B41" s="1277"/>
      <c r="C41" s="981"/>
      <c r="D41" s="1000"/>
      <c r="E41" s="1010"/>
      <c r="F41" s="1013"/>
      <c r="G41" s="1023"/>
      <c r="H41" s="1034"/>
      <c r="I41" s="1041"/>
      <c r="J41" s="1041"/>
      <c r="K41" s="1045"/>
      <c r="L41" s="1051"/>
      <c r="M41" s="1059"/>
      <c r="N41" s="1059"/>
      <c r="O41" s="1067"/>
      <c r="P41" s="1313" t="s">
        <v>325</v>
      </c>
      <c r="Q41" s="1321"/>
      <c r="R41" s="1329"/>
      <c r="S41" s="1338" t="str">
        <f>IF(S40="","",VLOOKUP(S40,#REF!,9,FALSE))</f>
        <v/>
      </c>
      <c r="T41" s="1342" t="str">
        <f>IF(T40="","",VLOOKUP(T40,#REF!,9,FALSE))</f>
        <v/>
      </c>
      <c r="U41" s="1342" t="str">
        <f>IF(U40="","",VLOOKUP(U40,#REF!,9,FALSE))</f>
        <v/>
      </c>
      <c r="V41" s="1342" t="str">
        <f>IF(V40="","",VLOOKUP(V40,#REF!,9,FALSE))</f>
        <v/>
      </c>
      <c r="W41" s="1342" t="str">
        <f>IF(W40="","",VLOOKUP(W40,#REF!,9,FALSE))</f>
        <v/>
      </c>
      <c r="X41" s="1342" t="str">
        <f>IF(X40="","",VLOOKUP(X40,#REF!,9,FALSE))</f>
        <v/>
      </c>
      <c r="Y41" s="1346" t="e">
        <f>IF(Y40="","",VLOOKUP(Y40,#REF!,9,FALSE))</f>
        <v>#REF!</v>
      </c>
      <c r="Z41" s="1338" t="str">
        <f>IF(Z40="","",VLOOKUP(Z40,#REF!,9,FALSE))</f>
        <v/>
      </c>
      <c r="AA41" s="1342" t="str">
        <f>IF(AA40="","",VLOOKUP(AA40,#REF!,9,FALSE))</f>
        <v/>
      </c>
      <c r="AB41" s="1342" t="str">
        <f>IF(AB40="","",VLOOKUP(AB40,#REF!,9,FALSE))</f>
        <v/>
      </c>
      <c r="AC41" s="1342" t="str">
        <f>IF(AC40="","",VLOOKUP(AC40,#REF!,9,FALSE))</f>
        <v/>
      </c>
      <c r="AD41" s="1342" t="str">
        <f>IF(AD40="","",VLOOKUP(AD40,#REF!,9,FALSE))</f>
        <v/>
      </c>
      <c r="AE41" s="1342" t="str">
        <f>IF(AE40="","",VLOOKUP(AE40,#REF!,9,FALSE))</f>
        <v/>
      </c>
      <c r="AF41" s="1346" t="e">
        <f>IF(AF40="","",VLOOKUP(AF40,#REF!,9,FALSE))</f>
        <v>#REF!</v>
      </c>
      <c r="AG41" s="1338" t="str">
        <f>IF(AG40="","",VLOOKUP(AG40,#REF!,9,FALSE))</f>
        <v/>
      </c>
      <c r="AH41" s="1342" t="str">
        <f>IF(AH40="","",VLOOKUP(AH40,#REF!,9,FALSE))</f>
        <v/>
      </c>
      <c r="AI41" s="1342" t="str">
        <f>IF(AI40="","",VLOOKUP(AI40,#REF!,9,FALSE))</f>
        <v/>
      </c>
      <c r="AJ41" s="1342" t="str">
        <f>IF(AJ40="","",VLOOKUP(AJ40,#REF!,9,FALSE))</f>
        <v/>
      </c>
      <c r="AK41" s="1342" t="str">
        <f>IF(AK40="","",VLOOKUP(AK40,#REF!,9,FALSE))</f>
        <v/>
      </c>
      <c r="AL41" s="1342" t="str">
        <f>IF(AL40="","",VLOOKUP(AL40,#REF!,9,FALSE))</f>
        <v/>
      </c>
      <c r="AM41" s="1346" t="e">
        <f>IF(AM40="","",VLOOKUP(AM40,#REF!,9,FALSE))</f>
        <v>#REF!</v>
      </c>
      <c r="AN41" s="1338" t="str">
        <f>IF(AN40="","",VLOOKUP(AN40,#REF!,9,FALSE))</f>
        <v/>
      </c>
      <c r="AO41" s="1342" t="str">
        <f>IF(AO40="","",VLOOKUP(AO40,#REF!,9,FALSE))</f>
        <v/>
      </c>
      <c r="AP41" s="1342" t="str">
        <f>IF(AP40="","",VLOOKUP(AP40,#REF!,9,FALSE))</f>
        <v/>
      </c>
      <c r="AQ41" s="1342" t="str">
        <f>IF(AQ40="","",VLOOKUP(AQ40,#REF!,9,FALSE))</f>
        <v/>
      </c>
      <c r="AR41" s="1342" t="str">
        <f>IF(AR40="","",VLOOKUP(AR40,#REF!,9,FALSE))</f>
        <v/>
      </c>
      <c r="AS41" s="1342" t="str">
        <f>IF(AS40="","",VLOOKUP(AS40,#REF!,9,FALSE))</f>
        <v/>
      </c>
      <c r="AT41" s="1346" t="e">
        <f>IF(AT40="","",VLOOKUP(AT40,#REF!,9,FALSE))</f>
        <v>#REF!</v>
      </c>
      <c r="AU41" s="1338" t="str">
        <f>IF(AU40="","",VLOOKUP(AU40,#REF!,9,FALSE))</f>
        <v/>
      </c>
      <c r="AV41" s="1342" t="str">
        <f>IF(AV40="","",VLOOKUP(AV40,#REF!,9,FALSE))</f>
        <v/>
      </c>
      <c r="AW41" s="1342" t="str">
        <f>IF(AW40="","",VLOOKUP(AW40,#REF!,9,FALSE))</f>
        <v/>
      </c>
      <c r="AX41" s="1358" t="e">
        <f>IF($BB$3="４週",SUM(S41:AT41),IF($BB$3="暦月",SUM(S41:AW41),""))</f>
        <v>#REF!</v>
      </c>
      <c r="AY41" s="1371"/>
      <c r="AZ41" s="1383" t="e">
        <f>IF($BB$3="４週",AX41/4,IF($BB$3="暦月",'【記載例】通所型サービス'!AX41/('【記載例】通所型サービス'!$BB$8/7),""))</f>
        <v>#REF!</v>
      </c>
      <c r="BA41" s="1393"/>
      <c r="BB41" s="1220"/>
      <c r="BC41" s="1236"/>
      <c r="BD41" s="1236"/>
      <c r="BE41" s="1236"/>
      <c r="BF41" s="1250"/>
    </row>
    <row r="42" spans="2:58" ht="20.25" customHeight="1">
      <c r="B42" s="1277"/>
      <c r="C42" s="982"/>
      <c r="D42" s="1001"/>
      <c r="E42" s="1011"/>
      <c r="F42" s="1013" t="str">
        <f>C40</f>
        <v>介護職員</v>
      </c>
      <c r="G42" s="1024"/>
      <c r="H42" s="1034"/>
      <c r="I42" s="1041"/>
      <c r="J42" s="1041"/>
      <c r="K42" s="1045"/>
      <c r="L42" s="1053"/>
      <c r="M42" s="1061"/>
      <c r="N42" s="1061"/>
      <c r="O42" s="1069"/>
      <c r="P42" s="1314" t="s">
        <v>490</v>
      </c>
      <c r="Q42" s="1322"/>
      <c r="R42" s="1330"/>
      <c r="S42" s="1339" t="str">
        <f>IF(S40="","",VLOOKUP(S40,#REF!,19,FALSE))</f>
        <v/>
      </c>
      <c r="T42" s="1343" t="str">
        <f>IF(T40="","",VLOOKUP(T40,#REF!,19,FALSE))</f>
        <v/>
      </c>
      <c r="U42" s="1343" t="str">
        <f>IF(U40="","",VLOOKUP(U40,#REF!,19,FALSE))</f>
        <v/>
      </c>
      <c r="V42" s="1343" t="str">
        <f>IF(V40="","",VLOOKUP(V40,#REF!,19,FALSE))</f>
        <v/>
      </c>
      <c r="W42" s="1343" t="str">
        <f>IF(W40="","",VLOOKUP(W40,#REF!,19,FALSE))</f>
        <v/>
      </c>
      <c r="X42" s="1343" t="str">
        <f>IF(X40="","",VLOOKUP(X40,#REF!,19,FALSE))</f>
        <v/>
      </c>
      <c r="Y42" s="1347" t="e">
        <f>IF(Y40="","",VLOOKUP(Y40,#REF!,19,FALSE))</f>
        <v>#REF!</v>
      </c>
      <c r="Z42" s="1339" t="str">
        <f>IF(Z40="","",VLOOKUP(Z40,#REF!,19,FALSE))</f>
        <v/>
      </c>
      <c r="AA42" s="1343" t="str">
        <f>IF(AA40="","",VLOOKUP(AA40,#REF!,19,FALSE))</f>
        <v/>
      </c>
      <c r="AB42" s="1343" t="str">
        <f>IF(AB40="","",VLOOKUP(AB40,#REF!,19,FALSE))</f>
        <v/>
      </c>
      <c r="AC42" s="1343" t="str">
        <f>IF(AC40="","",VLOOKUP(AC40,#REF!,19,FALSE))</f>
        <v/>
      </c>
      <c r="AD42" s="1343" t="str">
        <f>IF(AD40="","",VLOOKUP(AD40,#REF!,19,FALSE))</f>
        <v/>
      </c>
      <c r="AE42" s="1343" t="str">
        <f>IF(AE40="","",VLOOKUP(AE40,#REF!,19,FALSE))</f>
        <v/>
      </c>
      <c r="AF42" s="1347" t="e">
        <f>IF(AF40="","",VLOOKUP(AF40,#REF!,19,FALSE))</f>
        <v>#REF!</v>
      </c>
      <c r="AG42" s="1339" t="str">
        <f>IF(AG40="","",VLOOKUP(AG40,#REF!,19,FALSE))</f>
        <v/>
      </c>
      <c r="AH42" s="1343" t="str">
        <f>IF(AH40="","",VLOOKUP(AH40,#REF!,19,FALSE))</f>
        <v/>
      </c>
      <c r="AI42" s="1343" t="str">
        <f>IF(AI40="","",VLOOKUP(AI40,#REF!,19,FALSE))</f>
        <v/>
      </c>
      <c r="AJ42" s="1343" t="str">
        <f>IF(AJ40="","",VLOOKUP(AJ40,#REF!,19,FALSE))</f>
        <v/>
      </c>
      <c r="AK42" s="1343" t="str">
        <f>IF(AK40="","",VLOOKUP(AK40,#REF!,19,FALSE))</f>
        <v/>
      </c>
      <c r="AL42" s="1343" t="str">
        <f>IF(AL40="","",VLOOKUP(AL40,#REF!,19,FALSE))</f>
        <v/>
      </c>
      <c r="AM42" s="1347" t="e">
        <f>IF(AM40="","",VLOOKUP(AM40,#REF!,19,FALSE))</f>
        <v>#REF!</v>
      </c>
      <c r="AN42" s="1339" t="str">
        <f>IF(AN40="","",VLOOKUP(AN40,#REF!,19,FALSE))</f>
        <v/>
      </c>
      <c r="AO42" s="1343" t="str">
        <f>IF(AO40="","",VLOOKUP(AO40,#REF!,19,FALSE))</f>
        <v/>
      </c>
      <c r="AP42" s="1343" t="str">
        <f>IF(AP40="","",VLOOKUP(AP40,#REF!,19,FALSE))</f>
        <v/>
      </c>
      <c r="AQ42" s="1343" t="str">
        <f>IF(AQ40="","",VLOOKUP(AQ40,#REF!,19,FALSE))</f>
        <v/>
      </c>
      <c r="AR42" s="1343" t="str">
        <f>IF(AR40="","",VLOOKUP(AR40,#REF!,19,FALSE))</f>
        <v/>
      </c>
      <c r="AS42" s="1343" t="str">
        <f>IF(AS40="","",VLOOKUP(AS40,#REF!,19,FALSE))</f>
        <v/>
      </c>
      <c r="AT42" s="1347" t="e">
        <f>IF(AT40="","",VLOOKUP(AT40,#REF!,19,FALSE))</f>
        <v>#REF!</v>
      </c>
      <c r="AU42" s="1339" t="str">
        <f>IF(AU40="","",VLOOKUP(AU40,#REF!,19,FALSE))</f>
        <v/>
      </c>
      <c r="AV42" s="1343" t="str">
        <f>IF(AV40="","",VLOOKUP(AV40,#REF!,19,FALSE))</f>
        <v/>
      </c>
      <c r="AW42" s="1343" t="str">
        <f>IF(AW40="","",VLOOKUP(AW40,#REF!,19,FALSE))</f>
        <v/>
      </c>
      <c r="AX42" s="1359" t="e">
        <f>IF($BB$3="４週",SUM(S42:AT42),IF($BB$3="暦月",SUM(S42:AW42),""))</f>
        <v>#REF!</v>
      </c>
      <c r="AY42" s="1372"/>
      <c r="AZ42" s="1384" t="e">
        <f>IF($BB$3="４週",AX42/4,IF($BB$3="暦月",'【記載例】通所型サービス'!AX42/('【記載例】通所型サービス'!$BB$8/7),""))</f>
        <v>#REF!</v>
      </c>
      <c r="BA42" s="1394"/>
      <c r="BB42" s="1221"/>
      <c r="BC42" s="1237"/>
      <c r="BD42" s="1237"/>
      <c r="BE42" s="1237"/>
      <c r="BF42" s="1251"/>
    </row>
    <row r="43" spans="2:58" ht="20.25" customHeight="1">
      <c r="B43" s="1277">
        <f>B40+1</f>
        <v>8</v>
      </c>
      <c r="C43" s="980" t="s">
        <v>488</v>
      </c>
      <c r="D43" s="999"/>
      <c r="E43" s="1009"/>
      <c r="F43" s="1015"/>
      <c r="G43" s="1015" t="s">
        <v>138</v>
      </c>
      <c r="H43" s="747" t="s">
        <v>58</v>
      </c>
      <c r="I43" s="1041"/>
      <c r="J43" s="1041"/>
      <c r="K43" s="1045"/>
      <c r="L43" s="1052" t="s">
        <v>423</v>
      </c>
      <c r="M43" s="1060"/>
      <c r="N43" s="1060"/>
      <c r="O43" s="1068"/>
      <c r="P43" s="1315" t="s">
        <v>271</v>
      </c>
      <c r="Q43" s="1323"/>
      <c r="R43" s="1331"/>
      <c r="S43" s="1106" t="s">
        <v>508</v>
      </c>
      <c r="T43" s="1119"/>
      <c r="U43" s="1119" t="s">
        <v>508</v>
      </c>
      <c r="V43" s="1119" t="s">
        <v>508</v>
      </c>
      <c r="W43" s="1119" t="s">
        <v>508</v>
      </c>
      <c r="X43" s="1119"/>
      <c r="Y43" s="1132" t="s">
        <v>508</v>
      </c>
      <c r="Z43" s="1106" t="s">
        <v>508</v>
      </c>
      <c r="AA43" s="1119"/>
      <c r="AB43" s="1119" t="s">
        <v>508</v>
      </c>
      <c r="AC43" s="1119" t="s">
        <v>508</v>
      </c>
      <c r="AD43" s="1119" t="s">
        <v>508</v>
      </c>
      <c r="AE43" s="1119"/>
      <c r="AF43" s="1132" t="s">
        <v>508</v>
      </c>
      <c r="AG43" s="1106" t="s">
        <v>508</v>
      </c>
      <c r="AH43" s="1119"/>
      <c r="AI43" s="1119" t="s">
        <v>508</v>
      </c>
      <c r="AJ43" s="1119" t="s">
        <v>508</v>
      </c>
      <c r="AK43" s="1119" t="s">
        <v>508</v>
      </c>
      <c r="AL43" s="1119"/>
      <c r="AM43" s="1132" t="s">
        <v>508</v>
      </c>
      <c r="AN43" s="1106" t="s">
        <v>508</v>
      </c>
      <c r="AO43" s="1119"/>
      <c r="AP43" s="1119" t="s">
        <v>508</v>
      </c>
      <c r="AQ43" s="1119" t="s">
        <v>508</v>
      </c>
      <c r="AR43" s="1119" t="s">
        <v>508</v>
      </c>
      <c r="AS43" s="1119"/>
      <c r="AT43" s="1132" t="s">
        <v>508</v>
      </c>
      <c r="AU43" s="1106"/>
      <c r="AV43" s="1119"/>
      <c r="AW43" s="1119"/>
      <c r="AX43" s="1360"/>
      <c r="AY43" s="1373"/>
      <c r="AZ43" s="1385"/>
      <c r="BA43" s="1395"/>
      <c r="BB43" s="1222"/>
      <c r="BC43" s="1238"/>
      <c r="BD43" s="1238"/>
      <c r="BE43" s="1238"/>
      <c r="BF43" s="1252"/>
    </row>
    <row r="44" spans="2:58" ht="20.25" customHeight="1">
      <c r="B44" s="1277"/>
      <c r="C44" s="981"/>
      <c r="D44" s="1000"/>
      <c r="E44" s="1010"/>
      <c r="F44" s="1013"/>
      <c r="G44" s="1023"/>
      <c r="H44" s="1034"/>
      <c r="I44" s="1041"/>
      <c r="J44" s="1041"/>
      <c r="K44" s="1045"/>
      <c r="L44" s="1051"/>
      <c r="M44" s="1059"/>
      <c r="N44" s="1059"/>
      <c r="O44" s="1067"/>
      <c r="P44" s="1313" t="s">
        <v>325</v>
      </c>
      <c r="Q44" s="1321"/>
      <c r="R44" s="1329"/>
      <c r="S44" s="1338" t="e">
        <f>IF(S43="","",VLOOKUP(S43,#REF!,9,FALSE))</f>
        <v>#REF!</v>
      </c>
      <c r="T44" s="1342" t="str">
        <f>IF(T43="","",VLOOKUP(T43,#REF!,9,FALSE))</f>
        <v/>
      </c>
      <c r="U44" s="1342" t="e">
        <f>IF(U43="","",VLOOKUP(U43,#REF!,9,FALSE))</f>
        <v>#REF!</v>
      </c>
      <c r="V44" s="1342" t="e">
        <f>IF(V43="","",VLOOKUP(V43,#REF!,9,FALSE))</f>
        <v>#REF!</v>
      </c>
      <c r="W44" s="1342" t="e">
        <f>IF(W43="","",VLOOKUP(W43,#REF!,9,FALSE))</f>
        <v>#REF!</v>
      </c>
      <c r="X44" s="1342" t="str">
        <f>IF(X43="","",VLOOKUP(X43,#REF!,9,FALSE))</f>
        <v/>
      </c>
      <c r="Y44" s="1346" t="e">
        <f>IF(Y43="","",VLOOKUP(Y43,#REF!,9,FALSE))</f>
        <v>#REF!</v>
      </c>
      <c r="Z44" s="1338" t="e">
        <f>IF(Z43="","",VLOOKUP(Z43,#REF!,9,FALSE))</f>
        <v>#REF!</v>
      </c>
      <c r="AA44" s="1342" t="str">
        <f>IF(AA43="","",VLOOKUP(AA43,#REF!,9,FALSE))</f>
        <v/>
      </c>
      <c r="AB44" s="1342" t="e">
        <f>IF(AB43="","",VLOOKUP(AB43,#REF!,9,FALSE))</f>
        <v>#REF!</v>
      </c>
      <c r="AC44" s="1342" t="e">
        <f>IF(AC43="","",VLOOKUP(AC43,#REF!,9,FALSE))</f>
        <v>#REF!</v>
      </c>
      <c r="AD44" s="1342" t="e">
        <f>IF(AD43="","",VLOOKUP(AD43,#REF!,9,FALSE))</f>
        <v>#REF!</v>
      </c>
      <c r="AE44" s="1342" t="str">
        <f>IF(AE43="","",VLOOKUP(AE43,#REF!,9,FALSE))</f>
        <v/>
      </c>
      <c r="AF44" s="1346" t="e">
        <f>IF(AF43="","",VLOOKUP(AF43,#REF!,9,FALSE))</f>
        <v>#REF!</v>
      </c>
      <c r="AG44" s="1338" t="e">
        <f>IF(AG43="","",VLOOKUP(AG43,#REF!,9,FALSE))</f>
        <v>#REF!</v>
      </c>
      <c r="AH44" s="1342" t="str">
        <f>IF(AH43="","",VLOOKUP(AH43,#REF!,9,FALSE))</f>
        <v/>
      </c>
      <c r="AI44" s="1342" t="e">
        <f>IF(AI43="","",VLOOKUP(AI43,#REF!,9,FALSE))</f>
        <v>#REF!</v>
      </c>
      <c r="AJ44" s="1342" t="e">
        <f>IF(AJ43="","",VLOOKUP(AJ43,#REF!,9,FALSE))</f>
        <v>#REF!</v>
      </c>
      <c r="AK44" s="1342" t="e">
        <f>IF(AK43="","",VLOOKUP(AK43,#REF!,9,FALSE))</f>
        <v>#REF!</v>
      </c>
      <c r="AL44" s="1342" t="str">
        <f>IF(AL43="","",VLOOKUP(AL43,#REF!,9,FALSE))</f>
        <v/>
      </c>
      <c r="AM44" s="1346" t="e">
        <f>IF(AM43="","",VLOOKUP(AM43,#REF!,9,FALSE))</f>
        <v>#REF!</v>
      </c>
      <c r="AN44" s="1338" t="e">
        <f>IF(AN43="","",VLOOKUP(AN43,#REF!,9,FALSE))</f>
        <v>#REF!</v>
      </c>
      <c r="AO44" s="1342" t="str">
        <f>IF(AO43="","",VLOOKUP(AO43,#REF!,9,FALSE))</f>
        <v/>
      </c>
      <c r="AP44" s="1342" t="e">
        <f>IF(AP43="","",VLOOKUP(AP43,#REF!,9,FALSE))</f>
        <v>#REF!</v>
      </c>
      <c r="AQ44" s="1342" t="e">
        <f>IF(AQ43="","",VLOOKUP(AQ43,#REF!,9,FALSE))</f>
        <v>#REF!</v>
      </c>
      <c r="AR44" s="1342" t="e">
        <f>IF(AR43="","",VLOOKUP(AR43,#REF!,9,FALSE))</f>
        <v>#REF!</v>
      </c>
      <c r="AS44" s="1342" t="str">
        <f>IF(AS43="","",VLOOKUP(AS43,#REF!,9,FALSE))</f>
        <v/>
      </c>
      <c r="AT44" s="1346" t="e">
        <f>IF(AT43="","",VLOOKUP(AT43,#REF!,9,FALSE))</f>
        <v>#REF!</v>
      </c>
      <c r="AU44" s="1338" t="str">
        <f>IF(AU43="","",VLOOKUP(AU43,#REF!,9,FALSE))</f>
        <v/>
      </c>
      <c r="AV44" s="1342" t="str">
        <f>IF(AV43="","",VLOOKUP(AV43,#REF!,9,FALSE))</f>
        <v/>
      </c>
      <c r="AW44" s="1342" t="str">
        <f>IF(AW43="","",VLOOKUP(AW43,#REF!,9,FALSE))</f>
        <v/>
      </c>
      <c r="AX44" s="1358" t="e">
        <f>IF($BB$3="４週",SUM(S44:AT44),IF($BB$3="暦月",SUM(S44:AW44),""))</f>
        <v>#REF!</v>
      </c>
      <c r="AY44" s="1371"/>
      <c r="AZ44" s="1383" t="e">
        <f>IF($BB$3="４週",AX44/4,IF($BB$3="暦月",'【記載例】通所型サービス'!AX44/('【記載例】通所型サービス'!$BB$8/7),""))</f>
        <v>#REF!</v>
      </c>
      <c r="BA44" s="1393"/>
      <c r="BB44" s="1220"/>
      <c r="BC44" s="1236"/>
      <c r="BD44" s="1236"/>
      <c r="BE44" s="1236"/>
      <c r="BF44" s="1250"/>
    </row>
    <row r="45" spans="2:58" ht="20.25" customHeight="1">
      <c r="B45" s="1277"/>
      <c r="C45" s="982"/>
      <c r="D45" s="1001"/>
      <c r="E45" s="1011"/>
      <c r="F45" s="1013" t="str">
        <f>C43</f>
        <v>介護職員</v>
      </c>
      <c r="G45" s="1024"/>
      <c r="H45" s="1034"/>
      <c r="I45" s="1041"/>
      <c r="J45" s="1041"/>
      <c r="K45" s="1045"/>
      <c r="L45" s="1053"/>
      <c r="M45" s="1061"/>
      <c r="N45" s="1061"/>
      <c r="O45" s="1069"/>
      <c r="P45" s="1314" t="s">
        <v>490</v>
      </c>
      <c r="Q45" s="1322"/>
      <c r="R45" s="1330"/>
      <c r="S45" s="1339" t="e">
        <f>IF(S43="","",VLOOKUP(S43,#REF!,19,FALSE))</f>
        <v>#REF!</v>
      </c>
      <c r="T45" s="1343" t="str">
        <f>IF(T43="","",VLOOKUP(T43,#REF!,19,FALSE))</f>
        <v/>
      </c>
      <c r="U45" s="1343" t="e">
        <f>IF(U43="","",VLOOKUP(U43,#REF!,19,FALSE))</f>
        <v>#REF!</v>
      </c>
      <c r="V45" s="1343" t="e">
        <f>IF(V43="","",VLOOKUP(V43,#REF!,19,FALSE))</f>
        <v>#REF!</v>
      </c>
      <c r="W45" s="1343" t="e">
        <f>IF(W43="","",VLOOKUP(W43,#REF!,19,FALSE))</f>
        <v>#REF!</v>
      </c>
      <c r="X45" s="1343" t="str">
        <f>IF(X43="","",VLOOKUP(X43,#REF!,19,FALSE))</f>
        <v/>
      </c>
      <c r="Y45" s="1347" t="e">
        <f>IF(Y43="","",VLOOKUP(Y43,#REF!,19,FALSE))</f>
        <v>#REF!</v>
      </c>
      <c r="Z45" s="1339" t="e">
        <f>IF(Z43="","",VLOOKUP(Z43,#REF!,19,FALSE))</f>
        <v>#REF!</v>
      </c>
      <c r="AA45" s="1343" t="str">
        <f>IF(AA43="","",VLOOKUP(AA43,#REF!,19,FALSE))</f>
        <v/>
      </c>
      <c r="AB45" s="1343" t="e">
        <f>IF(AB43="","",VLOOKUP(AB43,#REF!,19,FALSE))</f>
        <v>#REF!</v>
      </c>
      <c r="AC45" s="1343" t="e">
        <f>IF(AC43="","",VLOOKUP(AC43,#REF!,19,FALSE))</f>
        <v>#REF!</v>
      </c>
      <c r="AD45" s="1343" t="e">
        <f>IF(AD43="","",VLOOKUP(AD43,#REF!,19,FALSE))</f>
        <v>#REF!</v>
      </c>
      <c r="AE45" s="1343" t="str">
        <f>IF(AE43="","",VLOOKUP(AE43,#REF!,19,FALSE))</f>
        <v/>
      </c>
      <c r="AF45" s="1347" t="e">
        <f>IF(AF43="","",VLOOKUP(AF43,#REF!,19,FALSE))</f>
        <v>#REF!</v>
      </c>
      <c r="AG45" s="1339" t="e">
        <f>IF(AG43="","",VLOOKUP(AG43,#REF!,19,FALSE))</f>
        <v>#REF!</v>
      </c>
      <c r="AH45" s="1343" t="str">
        <f>IF(AH43="","",VLOOKUP(AH43,#REF!,19,FALSE))</f>
        <v/>
      </c>
      <c r="AI45" s="1343" t="e">
        <f>IF(AI43="","",VLOOKUP(AI43,#REF!,19,FALSE))</f>
        <v>#REF!</v>
      </c>
      <c r="AJ45" s="1343" t="e">
        <f>IF(AJ43="","",VLOOKUP(AJ43,#REF!,19,FALSE))</f>
        <v>#REF!</v>
      </c>
      <c r="AK45" s="1343" t="e">
        <f>IF(AK43="","",VLOOKUP(AK43,#REF!,19,FALSE))</f>
        <v>#REF!</v>
      </c>
      <c r="AL45" s="1343" t="str">
        <f>IF(AL43="","",VLOOKUP(AL43,#REF!,19,FALSE))</f>
        <v/>
      </c>
      <c r="AM45" s="1347" t="e">
        <f>IF(AM43="","",VLOOKUP(AM43,#REF!,19,FALSE))</f>
        <v>#REF!</v>
      </c>
      <c r="AN45" s="1339" t="e">
        <f>IF(AN43="","",VLOOKUP(AN43,#REF!,19,FALSE))</f>
        <v>#REF!</v>
      </c>
      <c r="AO45" s="1343" t="str">
        <f>IF(AO43="","",VLOOKUP(AO43,#REF!,19,FALSE))</f>
        <v/>
      </c>
      <c r="AP45" s="1343" t="e">
        <f>IF(AP43="","",VLOOKUP(AP43,#REF!,19,FALSE))</f>
        <v>#REF!</v>
      </c>
      <c r="AQ45" s="1343" t="e">
        <f>IF(AQ43="","",VLOOKUP(AQ43,#REF!,19,FALSE))</f>
        <v>#REF!</v>
      </c>
      <c r="AR45" s="1343" t="e">
        <f>IF(AR43="","",VLOOKUP(AR43,#REF!,19,FALSE))</f>
        <v>#REF!</v>
      </c>
      <c r="AS45" s="1343" t="str">
        <f>IF(AS43="","",VLOOKUP(AS43,#REF!,19,FALSE))</f>
        <v/>
      </c>
      <c r="AT45" s="1347" t="e">
        <f>IF(AT43="","",VLOOKUP(AT43,#REF!,19,FALSE))</f>
        <v>#REF!</v>
      </c>
      <c r="AU45" s="1339" t="str">
        <f>IF(AU43="","",VLOOKUP(AU43,#REF!,19,FALSE))</f>
        <v/>
      </c>
      <c r="AV45" s="1343" t="str">
        <f>IF(AV43="","",VLOOKUP(AV43,#REF!,19,FALSE))</f>
        <v/>
      </c>
      <c r="AW45" s="1343" t="str">
        <f>IF(AW43="","",VLOOKUP(AW43,#REF!,19,FALSE))</f>
        <v/>
      </c>
      <c r="AX45" s="1359" t="e">
        <f>IF($BB$3="４週",SUM(S45:AT45),IF($BB$3="暦月",SUM(S45:AW45),""))</f>
        <v>#REF!</v>
      </c>
      <c r="AY45" s="1372"/>
      <c r="AZ45" s="1384" t="e">
        <f>IF($BB$3="４週",AX45/4,IF($BB$3="暦月",'【記載例】通所型サービス'!AX45/('【記載例】通所型サービス'!$BB$8/7),""))</f>
        <v>#REF!</v>
      </c>
      <c r="BA45" s="1394"/>
      <c r="BB45" s="1221"/>
      <c r="BC45" s="1237"/>
      <c r="BD45" s="1237"/>
      <c r="BE45" s="1237"/>
      <c r="BF45" s="1251"/>
    </row>
    <row r="46" spans="2:58" ht="20.25" customHeight="1">
      <c r="B46" s="1277">
        <f>B43+1</f>
        <v>9</v>
      </c>
      <c r="C46" s="980" t="s">
        <v>488</v>
      </c>
      <c r="D46" s="999"/>
      <c r="E46" s="1009"/>
      <c r="F46" s="1015"/>
      <c r="G46" s="1015" t="s">
        <v>138</v>
      </c>
      <c r="H46" s="747" t="s">
        <v>420</v>
      </c>
      <c r="I46" s="1041"/>
      <c r="J46" s="1041"/>
      <c r="K46" s="1045"/>
      <c r="L46" s="1052" t="s">
        <v>423</v>
      </c>
      <c r="M46" s="1060"/>
      <c r="N46" s="1060"/>
      <c r="O46" s="1068"/>
      <c r="P46" s="1315" t="s">
        <v>271</v>
      </c>
      <c r="Q46" s="1323"/>
      <c r="R46" s="1331"/>
      <c r="S46" s="1106" t="s">
        <v>508</v>
      </c>
      <c r="T46" s="1119" t="s">
        <v>508</v>
      </c>
      <c r="U46" s="1119"/>
      <c r="V46" s="1119" t="s">
        <v>508</v>
      </c>
      <c r="W46" s="1119" t="s">
        <v>508</v>
      </c>
      <c r="X46" s="1119" t="s">
        <v>508</v>
      </c>
      <c r="Y46" s="1132"/>
      <c r="Z46" s="1106" t="s">
        <v>508</v>
      </c>
      <c r="AA46" s="1119" t="s">
        <v>508</v>
      </c>
      <c r="AB46" s="1119"/>
      <c r="AC46" s="1119" t="s">
        <v>508</v>
      </c>
      <c r="AD46" s="1119" t="s">
        <v>508</v>
      </c>
      <c r="AE46" s="1119" t="s">
        <v>508</v>
      </c>
      <c r="AF46" s="1132"/>
      <c r="AG46" s="1106" t="s">
        <v>508</v>
      </c>
      <c r="AH46" s="1119" t="s">
        <v>508</v>
      </c>
      <c r="AI46" s="1119"/>
      <c r="AJ46" s="1119" t="s">
        <v>508</v>
      </c>
      <c r="AK46" s="1119" t="s">
        <v>508</v>
      </c>
      <c r="AL46" s="1119" t="s">
        <v>508</v>
      </c>
      <c r="AM46" s="1132"/>
      <c r="AN46" s="1106" t="s">
        <v>508</v>
      </c>
      <c r="AO46" s="1119" t="s">
        <v>508</v>
      </c>
      <c r="AP46" s="1119"/>
      <c r="AQ46" s="1119" t="s">
        <v>508</v>
      </c>
      <c r="AR46" s="1119" t="s">
        <v>508</v>
      </c>
      <c r="AS46" s="1119" t="s">
        <v>508</v>
      </c>
      <c r="AT46" s="1132"/>
      <c r="AU46" s="1106"/>
      <c r="AV46" s="1119"/>
      <c r="AW46" s="1119"/>
      <c r="AX46" s="1360"/>
      <c r="AY46" s="1373"/>
      <c r="AZ46" s="1385"/>
      <c r="BA46" s="1395"/>
      <c r="BB46" s="1222"/>
      <c r="BC46" s="1238"/>
      <c r="BD46" s="1238"/>
      <c r="BE46" s="1238"/>
      <c r="BF46" s="1252"/>
    </row>
    <row r="47" spans="2:58" ht="20.25" customHeight="1">
      <c r="B47" s="1277"/>
      <c r="C47" s="981"/>
      <c r="D47" s="1000"/>
      <c r="E47" s="1010"/>
      <c r="F47" s="1013"/>
      <c r="G47" s="1023"/>
      <c r="H47" s="1034"/>
      <c r="I47" s="1041"/>
      <c r="J47" s="1041"/>
      <c r="K47" s="1045"/>
      <c r="L47" s="1051"/>
      <c r="M47" s="1059"/>
      <c r="N47" s="1059"/>
      <c r="O47" s="1067"/>
      <c r="P47" s="1313" t="s">
        <v>325</v>
      </c>
      <c r="Q47" s="1321"/>
      <c r="R47" s="1329"/>
      <c r="S47" s="1338" t="e">
        <f>IF(S46="","",VLOOKUP(S46,#REF!,9,FALSE))</f>
        <v>#REF!</v>
      </c>
      <c r="T47" s="1342" t="e">
        <f>IF(T46="","",VLOOKUP(T46,#REF!,9,FALSE))</f>
        <v>#REF!</v>
      </c>
      <c r="U47" s="1342" t="str">
        <f>IF(U46="","",VLOOKUP(U46,#REF!,9,FALSE))</f>
        <v/>
      </c>
      <c r="V47" s="1342" t="e">
        <f>IF(V46="","",VLOOKUP(V46,#REF!,9,FALSE))</f>
        <v>#REF!</v>
      </c>
      <c r="W47" s="1342" t="e">
        <f>IF(W46="","",VLOOKUP(W46,#REF!,9,FALSE))</f>
        <v>#REF!</v>
      </c>
      <c r="X47" s="1342" t="e">
        <f>IF(X46="","",VLOOKUP(X46,#REF!,9,FALSE))</f>
        <v>#REF!</v>
      </c>
      <c r="Y47" s="1346" t="str">
        <f>IF(Y46="","",VLOOKUP(Y46,#REF!,9,FALSE))</f>
        <v/>
      </c>
      <c r="Z47" s="1338" t="e">
        <f>IF(Z46="","",VLOOKUP(Z46,#REF!,9,FALSE))</f>
        <v>#REF!</v>
      </c>
      <c r="AA47" s="1342" t="e">
        <f>IF(AA46="","",VLOOKUP(AA46,#REF!,9,FALSE))</f>
        <v>#REF!</v>
      </c>
      <c r="AB47" s="1342" t="str">
        <f>IF(AB46="","",VLOOKUP(AB46,#REF!,9,FALSE))</f>
        <v/>
      </c>
      <c r="AC47" s="1342" t="e">
        <f>IF(AC46="","",VLOOKUP(AC46,#REF!,9,FALSE))</f>
        <v>#REF!</v>
      </c>
      <c r="AD47" s="1342" t="e">
        <f>IF(AD46="","",VLOOKUP(AD46,#REF!,9,FALSE))</f>
        <v>#REF!</v>
      </c>
      <c r="AE47" s="1342" t="e">
        <f>IF(AE46="","",VLOOKUP(AE46,#REF!,9,FALSE))</f>
        <v>#REF!</v>
      </c>
      <c r="AF47" s="1346" t="str">
        <f>IF(AF46="","",VLOOKUP(AF46,#REF!,9,FALSE))</f>
        <v/>
      </c>
      <c r="AG47" s="1338" t="e">
        <f>IF(AG46="","",VLOOKUP(AG46,#REF!,9,FALSE))</f>
        <v>#REF!</v>
      </c>
      <c r="AH47" s="1342" t="e">
        <f>IF(AH46="","",VLOOKUP(AH46,#REF!,9,FALSE))</f>
        <v>#REF!</v>
      </c>
      <c r="AI47" s="1342" t="str">
        <f>IF(AI46="","",VLOOKUP(AI46,#REF!,9,FALSE))</f>
        <v/>
      </c>
      <c r="AJ47" s="1342" t="e">
        <f>IF(AJ46="","",VLOOKUP(AJ46,#REF!,9,FALSE))</f>
        <v>#REF!</v>
      </c>
      <c r="AK47" s="1342" t="e">
        <f>IF(AK46="","",VLOOKUP(AK46,#REF!,9,FALSE))</f>
        <v>#REF!</v>
      </c>
      <c r="AL47" s="1342" t="e">
        <f>IF(AL46="","",VLOOKUP(AL46,#REF!,9,FALSE))</f>
        <v>#REF!</v>
      </c>
      <c r="AM47" s="1346" t="str">
        <f>IF(AM46="","",VLOOKUP(AM46,#REF!,9,FALSE))</f>
        <v/>
      </c>
      <c r="AN47" s="1338" t="e">
        <f>IF(AN46="","",VLOOKUP(AN46,#REF!,9,FALSE))</f>
        <v>#REF!</v>
      </c>
      <c r="AO47" s="1342" t="e">
        <f>IF(AO46="","",VLOOKUP(AO46,#REF!,9,FALSE))</f>
        <v>#REF!</v>
      </c>
      <c r="AP47" s="1342" t="str">
        <f>IF(AP46="","",VLOOKUP(AP46,#REF!,9,FALSE))</f>
        <v/>
      </c>
      <c r="AQ47" s="1342" t="e">
        <f>IF(AQ46="","",VLOOKUP(AQ46,#REF!,9,FALSE))</f>
        <v>#REF!</v>
      </c>
      <c r="AR47" s="1342" t="e">
        <f>IF(AR46="","",VLOOKUP(AR46,#REF!,9,FALSE))</f>
        <v>#REF!</v>
      </c>
      <c r="AS47" s="1342" t="e">
        <f>IF(AS46="","",VLOOKUP(AS46,#REF!,9,FALSE))</f>
        <v>#REF!</v>
      </c>
      <c r="AT47" s="1346" t="str">
        <f>IF(AT46="","",VLOOKUP(AT46,#REF!,9,FALSE))</f>
        <v/>
      </c>
      <c r="AU47" s="1338" t="str">
        <f>IF(AU46="","",VLOOKUP(AU46,#REF!,9,FALSE))</f>
        <v/>
      </c>
      <c r="AV47" s="1342" t="str">
        <f>IF(AV46="","",VLOOKUP(AV46,#REF!,9,FALSE))</f>
        <v/>
      </c>
      <c r="AW47" s="1342" t="str">
        <f>IF(AW46="","",VLOOKUP(AW46,#REF!,9,FALSE))</f>
        <v/>
      </c>
      <c r="AX47" s="1358" t="e">
        <f>IF($BB$3="４週",SUM(S47:AT47),IF($BB$3="暦月",SUM(S47:AW47),""))</f>
        <v>#REF!</v>
      </c>
      <c r="AY47" s="1371"/>
      <c r="AZ47" s="1383" t="e">
        <f>IF($BB$3="４週",AX47/4,IF($BB$3="暦月",'【記載例】通所型サービス'!AX47/('【記載例】通所型サービス'!$BB$8/7),""))</f>
        <v>#REF!</v>
      </c>
      <c r="BA47" s="1393"/>
      <c r="BB47" s="1220"/>
      <c r="BC47" s="1236"/>
      <c r="BD47" s="1236"/>
      <c r="BE47" s="1236"/>
      <c r="BF47" s="1250"/>
    </row>
    <row r="48" spans="2:58" ht="20.25" customHeight="1">
      <c r="B48" s="1277"/>
      <c r="C48" s="982"/>
      <c r="D48" s="1001"/>
      <c r="E48" s="1011"/>
      <c r="F48" s="1013" t="str">
        <f>C46</f>
        <v>介護職員</v>
      </c>
      <c r="G48" s="1024"/>
      <c r="H48" s="1034"/>
      <c r="I48" s="1041"/>
      <c r="J48" s="1041"/>
      <c r="K48" s="1045"/>
      <c r="L48" s="1053"/>
      <c r="M48" s="1061"/>
      <c r="N48" s="1061"/>
      <c r="O48" s="1069"/>
      <c r="P48" s="1314" t="s">
        <v>490</v>
      </c>
      <c r="Q48" s="1322"/>
      <c r="R48" s="1330"/>
      <c r="S48" s="1339" t="e">
        <f>IF(S46="","",VLOOKUP(S46,#REF!,19,FALSE))</f>
        <v>#REF!</v>
      </c>
      <c r="T48" s="1343" t="e">
        <f>IF(T46="","",VLOOKUP(T46,#REF!,19,FALSE))</f>
        <v>#REF!</v>
      </c>
      <c r="U48" s="1343" t="str">
        <f>IF(U46="","",VLOOKUP(U46,#REF!,19,FALSE))</f>
        <v/>
      </c>
      <c r="V48" s="1343" t="e">
        <f>IF(V46="","",VLOOKUP(V46,#REF!,19,FALSE))</f>
        <v>#REF!</v>
      </c>
      <c r="W48" s="1343" t="e">
        <f>IF(W46="","",VLOOKUP(W46,#REF!,19,FALSE))</f>
        <v>#REF!</v>
      </c>
      <c r="X48" s="1343" t="e">
        <f>IF(X46="","",VLOOKUP(X46,#REF!,19,FALSE))</f>
        <v>#REF!</v>
      </c>
      <c r="Y48" s="1347" t="str">
        <f>IF(Y46="","",VLOOKUP(Y46,#REF!,19,FALSE))</f>
        <v/>
      </c>
      <c r="Z48" s="1339" t="e">
        <f>IF(Z46="","",VLOOKUP(Z46,#REF!,19,FALSE))</f>
        <v>#REF!</v>
      </c>
      <c r="AA48" s="1343" t="e">
        <f>IF(AA46="","",VLOOKUP(AA46,#REF!,19,FALSE))</f>
        <v>#REF!</v>
      </c>
      <c r="AB48" s="1343" t="str">
        <f>IF(AB46="","",VLOOKUP(AB46,#REF!,19,FALSE))</f>
        <v/>
      </c>
      <c r="AC48" s="1343" t="e">
        <f>IF(AC46="","",VLOOKUP(AC46,#REF!,19,FALSE))</f>
        <v>#REF!</v>
      </c>
      <c r="AD48" s="1343" t="e">
        <f>IF(AD46="","",VLOOKUP(AD46,#REF!,19,FALSE))</f>
        <v>#REF!</v>
      </c>
      <c r="AE48" s="1343" t="e">
        <f>IF(AE46="","",VLOOKUP(AE46,#REF!,19,FALSE))</f>
        <v>#REF!</v>
      </c>
      <c r="AF48" s="1347" t="str">
        <f>IF(AF46="","",VLOOKUP(AF46,#REF!,19,FALSE))</f>
        <v/>
      </c>
      <c r="AG48" s="1339" t="e">
        <f>IF(AG46="","",VLOOKUP(AG46,#REF!,19,FALSE))</f>
        <v>#REF!</v>
      </c>
      <c r="AH48" s="1343" t="e">
        <f>IF(AH46="","",VLOOKUP(AH46,#REF!,19,FALSE))</f>
        <v>#REF!</v>
      </c>
      <c r="AI48" s="1343" t="str">
        <f>IF(AI46="","",VLOOKUP(AI46,#REF!,19,FALSE))</f>
        <v/>
      </c>
      <c r="AJ48" s="1343" t="e">
        <f>IF(AJ46="","",VLOOKUP(AJ46,#REF!,19,FALSE))</f>
        <v>#REF!</v>
      </c>
      <c r="AK48" s="1343" t="e">
        <f>IF(AK46="","",VLOOKUP(AK46,#REF!,19,FALSE))</f>
        <v>#REF!</v>
      </c>
      <c r="AL48" s="1343" t="e">
        <f>IF(AL46="","",VLOOKUP(AL46,#REF!,19,FALSE))</f>
        <v>#REF!</v>
      </c>
      <c r="AM48" s="1347" t="str">
        <f>IF(AM46="","",VLOOKUP(AM46,#REF!,19,FALSE))</f>
        <v/>
      </c>
      <c r="AN48" s="1339" t="e">
        <f>IF(AN46="","",VLOOKUP(AN46,#REF!,19,FALSE))</f>
        <v>#REF!</v>
      </c>
      <c r="AO48" s="1343" t="e">
        <f>IF(AO46="","",VLOOKUP(AO46,#REF!,19,FALSE))</f>
        <v>#REF!</v>
      </c>
      <c r="AP48" s="1343" t="str">
        <f>IF(AP46="","",VLOOKUP(AP46,#REF!,19,FALSE))</f>
        <v/>
      </c>
      <c r="AQ48" s="1343" t="e">
        <f>IF(AQ46="","",VLOOKUP(AQ46,#REF!,19,FALSE))</f>
        <v>#REF!</v>
      </c>
      <c r="AR48" s="1343" t="e">
        <f>IF(AR46="","",VLOOKUP(AR46,#REF!,19,FALSE))</f>
        <v>#REF!</v>
      </c>
      <c r="AS48" s="1343" t="e">
        <f>IF(AS46="","",VLOOKUP(AS46,#REF!,19,FALSE))</f>
        <v>#REF!</v>
      </c>
      <c r="AT48" s="1347" t="str">
        <f>IF(AT46="","",VLOOKUP(AT46,#REF!,19,FALSE))</f>
        <v/>
      </c>
      <c r="AU48" s="1339" t="str">
        <f>IF(AU46="","",VLOOKUP(AU46,#REF!,19,FALSE))</f>
        <v/>
      </c>
      <c r="AV48" s="1343" t="str">
        <f>IF(AV46="","",VLOOKUP(AV46,#REF!,19,FALSE))</f>
        <v/>
      </c>
      <c r="AW48" s="1343" t="str">
        <f>IF(AW46="","",VLOOKUP(AW46,#REF!,19,FALSE))</f>
        <v/>
      </c>
      <c r="AX48" s="1359" t="e">
        <f>IF($BB$3="４週",SUM(S48:AT48),IF($BB$3="暦月",SUM(S48:AW48),""))</f>
        <v>#REF!</v>
      </c>
      <c r="AY48" s="1372"/>
      <c r="AZ48" s="1384" t="e">
        <f>IF($BB$3="４週",AX48/4,IF($BB$3="暦月",'【記載例】通所型サービス'!AX48/('【記載例】通所型サービス'!$BB$8/7),""))</f>
        <v>#REF!</v>
      </c>
      <c r="BA48" s="1394"/>
      <c r="BB48" s="1221"/>
      <c r="BC48" s="1237"/>
      <c r="BD48" s="1237"/>
      <c r="BE48" s="1237"/>
      <c r="BF48" s="1251"/>
    </row>
    <row r="49" spans="2:58" ht="20.25" customHeight="1">
      <c r="B49" s="1277">
        <f>B46+1</f>
        <v>10</v>
      </c>
      <c r="C49" s="980" t="s">
        <v>489</v>
      </c>
      <c r="D49" s="999"/>
      <c r="E49" s="1009"/>
      <c r="F49" s="1015"/>
      <c r="G49" s="1015" t="s">
        <v>370</v>
      </c>
      <c r="H49" s="747" t="s">
        <v>284</v>
      </c>
      <c r="I49" s="1041"/>
      <c r="J49" s="1041"/>
      <c r="K49" s="1045"/>
      <c r="L49" s="1052" t="s">
        <v>423</v>
      </c>
      <c r="M49" s="1060"/>
      <c r="N49" s="1060"/>
      <c r="O49" s="1068"/>
      <c r="P49" s="1315" t="s">
        <v>271</v>
      </c>
      <c r="Q49" s="1323"/>
      <c r="R49" s="1331"/>
      <c r="S49" s="1106" t="s">
        <v>353</v>
      </c>
      <c r="T49" s="1119"/>
      <c r="U49" s="1119" t="s">
        <v>353</v>
      </c>
      <c r="V49" s="1119" t="s">
        <v>353</v>
      </c>
      <c r="W49" s="1119"/>
      <c r="X49" s="1119" t="s">
        <v>353</v>
      </c>
      <c r="Y49" s="1132"/>
      <c r="Z49" s="1106" t="s">
        <v>353</v>
      </c>
      <c r="AA49" s="1119"/>
      <c r="AB49" s="1119" t="s">
        <v>353</v>
      </c>
      <c r="AC49" s="1119" t="s">
        <v>353</v>
      </c>
      <c r="AD49" s="1119"/>
      <c r="AE49" s="1119" t="s">
        <v>353</v>
      </c>
      <c r="AF49" s="1132"/>
      <c r="AG49" s="1106" t="s">
        <v>353</v>
      </c>
      <c r="AH49" s="1119"/>
      <c r="AI49" s="1119" t="s">
        <v>353</v>
      </c>
      <c r="AJ49" s="1119" t="s">
        <v>353</v>
      </c>
      <c r="AK49" s="1119"/>
      <c r="AL49" s="1119" t="s">
        <v>353</v>
      </c>
      <c r="AM49" s="1132"/>
      <c r="AN49" s="1106" t="s">
        <v>353</v>
      </c>
      <c r="AO49" s="1119"/>
      <c r="AP49" s="1119" t="s">
        <v>353</v>
      </c>
      <c r="AQ49" s="1119" t="s">
        <v>353</v>
      </c>
      <c r="AR49" s="1119"/>
      <c r="AS49" s="1119" t="s">
        <v>353</v>
      </c>
      <c r="AT49" s="1132"/>
      <c r="AU49" s="1106"/>
      <c r="AV49" s="1119"/>
      <c r="AW49" s="1119"/>
      <c r="AX49" s="1360"/>
      <c r="AY49" s="1373"/>
      <c r="AZ49" s="1385"/>
      <c r="BA49" s="1395"/>
      <c r="BB49" s="1222" t="s">
        <v>503</v>
      </c>
      <c r="BC49" s="1238"/>
      <c r="BD49" s="1238"/>
      <c r="BE49" s="1238"/>
      <c r="BF49" s="1252"/>
    </row>
    <row r="50" spans="2:58" ht="20.25" customHeight="1">
      <c r="B50" s="1277"/>
      <c r="C50" s="981"/>
      <c r="D50" s="1000"/>
      <c r="E50" s="1010"/>
      <c r="F50" s="1013"/>
      <c r="G50" s="1023"/>
      <c r="H50" s="1034"/>
      <c r="I50" s="1041"/>
      <c r="J50" s="1041"/>
      <c r="K50" s="1045"/>
      <c r="L50" s="1051"/>
      <c r="M50" s="1059"/>
      <c r="N50" s="1059"/>
      <c r="O50" s="1067"/>
      <c r="P50" s="1313" t="s">
        <v>325</v>
      </c>
      <c r="Q50" s="1321"/>
      <c r="R50" s="1329"/>
      <c r="S50" s="1338" t="e">
        <f>IF(S49="","",VLOOKUP(S49,#REF!,9,FALSE))</f>
        <v>#REF!</v>
      </c>
      <c r="T50" s="1342" t="str">
        <f>IF(T49="","",VLOOKUP(T49,#REF!,9,FALSE))</f>
        <v/>
      </c>
      <c r="U50" s="1342" t="e">
        <f>IF(U49="","",VLOOKUP(U49,#REF!,9,FALSE))</f>
        <v>#REF!</v>
      </c>
      <c r="V50" s="1342" t="e">
        <f>IF(V49="","",VLOOKUP(V49,#REF!,9,FALSE))</f>
        <v>#REF!</v>
      </c>
      <c r="W50" s="1342" t="str">
        <f>IF(W49="","",VLOOKUP(W49,#REF!,9,FALSE))</f>
        <v/>
      </c>
      <c r="X50" s="1342" t="e">
        <f>IF(X49="","",VLOOKUP(X49,#REF!,9,FALSE))</f>
        <v>#REF!</v>
      </c>
      <c r="Y50" s="1346" t="str">
        <f>IF(Y49="","",VLOOKUP(Y49,#REF!,9,FALSE))</f>
        <v/>
      </c>
      <c r="Z50" s="1338" t="e">
        <f>IF(Z49="","",VLOOKUP(Z49,#REF!,9,FALSE))</f>
        <v>#REF!</v>
      </c>
      <c r="AA50" s="1342" t="str">
        <f>IF(AA49="","",VLOOKUP(AA49,#REF!,9,FALSE))</f>
        <v/>
      </c>
      <c r="AB50" s="1342" t="e">
        <f>IF(AB49="","",VLOOKUP(AB49,#REF!,9,FALSE))</f>
        <v>#REF!</v>
      </c>
      <c r="AC50" s="1342" t="e">
        <f>IF(AC49="","",VLOOKUP(AC49,#REF!,9,FALSE))</f>
        <v>#REF!</v>
      </c>
      <c r="AD50" s="1342" t="str">
        <f>IF(AD49="","",VLOOKUP(AD49,#REF!,9,FALSE))</f>
        <v/>
      </c>
      <c r="AE50" s="1342" t="e">
        <f>IF(AE49="","",VLOOKUP(AE49,#REF!,9,FALSE))</f>
        <v>#REF!</v>
      </c>
      <c r="AF50" s="1346" t="str">
        <f>IF(AF49="","",VLOOKUP(AF49,#REF!,9,FALSE))</f>
        <v/>
      </c>
      <c r="AG50" s="1338" t="e">
        <f>IF(AG49="","",VLOOKUP(AG49,#REF!,9,FALSE))</f>
        <v>#REF!</v>
      </c>
      <c r="AH50" s="1342" t="str">
        <f>IF(AH49="","",VLOOKUP(AH49,#REF!,9,FALSE))</f>
        <v/>
      </c>
      <c r="AI50" s="1342" t="e">
        <f>IF(AI49="","",VLOOKUP(AI49,#REF!,9,FALSE))</f>
        <v>#REF!</v>
      </c>
      <c r="AJ50" s="1342" t="e">
        <f>IF(AJ49="","",VLOOKUP(AJ49,#REF!,9,FALSE))</f>
        <v>#REF!</v>
      </c>
      <c r="AK50" s="1342" t="str">
        <f>IF(AK49="","",VLOOKUP(AK49,#REF!,9,FALSE))</f>
        <v/>
      </c>
      <c r="AL50" s="1342" t="e">
        <f>IF(AL49="","",VLOOKUP(AL49,#REF!,9,FALSE))</f>
        <v>#REF!</v>
      </c>
      <c r="AM50" s="1346" t="str">
        <f>IF(AM49="","",VLOOKUP(AM49,#REF!,9,FALSE))</f>
        <v/>
      </c>
      <c r="AN50" s="1338" t="e">
        <f>IF(AN49="","",VLOOKUP(AN49,#REF!,9,FALSE))</f>
        <v>#REF!</v>
      </c>
      <c r="AO50" s="1342" t="str">
        <f>IF(AO49="","",VLOOKUP(AO49,#REF!,9,FALSE))</f>
        <v/>
      </c>
      <c r="AP50" s="1342" t="e">
        <f>IF(AP49="","",VLOOKUP(AP49,#REF!,9,FALSE))</f>
        <v>#REF!</v>
      </c>
      <c r="AQ50" s="1342" t="e">
        <f>IF(AQ49="","",VLOOKUP(AQ49,#REF!,9,FALSE))</f>
        <v>#REF!</v>
      </c>
      <c r="AR50" s="1342" t="str">
        <f>IF(AR49="","",VLOOKUP(AR49,#REF!,9,FALSE))</f>
        <v/>
      </c>
      <c r="AS50" s="1342" t="e">
        <f>IF(AS49="","",VLOOKUP(AS49,#REF!,9,FALSE))</f>
        <v>#REF!</v>
      </c>
      <c r="AT50" s="1346" t="str">
        <f>IF(AT49="","",VLOOKUP(AT49,#REF!,9,FALSE))</f>
        <v/>
      </c>
      <c r="AU50" s="1338" t="str">
        <f>IF(AU49="","",VLOOKUP(AU49,#REF!,9,FALSE))</f>
        <v/>
      </c>
      <c r="AV50" s="1342" t="str">
        <f>IF(AV49="","",VLOOKUP(AV49,#REF!,9,FALSE))</f>
        <v/>
      </c>
      <c r="AW50" s="1342" t="str">
        <f>IF(AW49="","",VLOOKUP(AW49,#REF!,9,FALSE))</f>
        <v/>
      </c>
      <c r="AX50" s="1358" t="e">
        <f>IF($BB$3="４週",SUM(S50:AT50),IF($BB$3="暦月",SUM(S50:AW50),""))</f>
        <v>#REF!</v>
      </c>
      <c r="AY50" s="1371"/>
      <c r="AZ50" s="1383" t="e">
        <f>IF($BB$3="４週",AX50/4,IF($BB$3="暦月",'【記載例】通所型サービス'!AX50/('【記載例】通所型サービス'!$BB$8/7),""))</f>
        <v>#REF!</v>
      </c>
      <c r="BA50" s="1393"/>
      <c r="BB50" s="1220"/>
      <c r="BC50" s="1236"/>
      <c r="BD50" s="1236"/>
      <c r="BE50" s="1236"/>
      <c r="BF50" s="1250"/>
    </row>
    <row r="51" spans="2:58" ht="20.25" customHeight="1">
      <c r="B51" s="1277"/>
      <c r="C51" s="982"/>
      <c r="D51" s="1001"/>
      <c r="E51" s="1011"/>
      <c r="F51" s="1013" t="str">
        <f>C49</f>
        <v>機能訓練指導員</v>
      </c>
      <c r="G51" s="1024"/>
      <c r="H51" s="1034"/>
      <c r="I51" s="1041"/>
      <c r="J51" s="1041"/>
      <c r="K51" s="1045"/>
      <c r="L51" s="1053"/>
      <c r="M51" s="1061"/>
      <c r="N51" s="1061"/>
      <c r="O51" s="1069"/>
      <c r="P51" s="1314" t="s">
        <v>490</v>
      </c>
      <c r="Q51" s="1322"/>
      <c r="R51" s="1330"/>
      <c r="S51" s="1339" t="e">
        <f>IF(S49="","",VLOOKUP(S49,#REF!,19,FALSE))</f>
        <v>#REF!</v>
      </c>
      <c r="T51" s="1343" t="str">
        <f>IF(T49="","",VLOOKUP(T49,#REF!,19,FALSE))</f>
        <v/>
      </c>
      <c r="U51" s="1343" t="e">
        <f>IF(U49="","",VLOOKUP(U49,#REF!,19,FALSE))</f>
        <v>#REF!</v>
      </c>
      <c r="V51" s="1343" t="e">
        <f>IF(V49="","",VLOOKUP(V49,#REF!,19,FALSE))</f>
        <v>#REF!</v>
      </c>
      <c r="W51" s="1343" t="str">
        <f>IF(W49="","",VLOOKUP(W49,#REF!,19,FALSE))</f>
        <v/>
      </c>
      <c r="X51" s="1343" t="e">
        <f>IF(X49="","",VLOOKUP(X49,#REF!,19,FALSE))</f>
        <v>#REF!</v>
      </c>
      <c r="Y51" s="1347" t="str">
        <f>IF(Y49="","",VLOOKUP(Y49,#REF!,19,FALSE))</f>
        <v/>
      </c>
      <c r="Z51" s="1339" t="e">
        <f>IF(Z49="","",VLOOKUP(Z49,#REF!,19,FALSE))</f>
        <v>#REF!</v>
      </c>
      <c r="AA51" s="1343" t="str">
        <f>IF(AA49="","",VLOOKUP(AA49,#REF!,19,FALSE))</f>
        <v/>
      </c>
      <c r="AB51" s="1343" t="e">
        <f>IF(AB49="","",VLOOKUP(AB49,#REF!,19,FALSE))</f>
        <v>#REF!</v>
      </c>
      <c r="AC51" s="1343" t="e">
        <f>IF(AC49="","",VLOOKUP(AC49,#REF!,19,FALSE))</f>
        <v>#REF!</v>
      </c>
      <c r="AD51" s="1343" t="str">
        <f>IF(AD49="","",VLOOKUP(AD49,#REF!,19,FALSE))</f>
        <v/>
      </c>
      <c r="AE51" s="1343" t="e">
        <f>IF(AE49="","",VLOOKUP(AE49,#REF!,19,FALSE))</f>
        <v>#REF!</v>
      </c>
      <c r="AF51" s="1347" t="str">
        <f>IF(AF49="","",VLOOKUP(AF49,#REF!,19,FALSE))</f>
        <v/>
      </c>
      <c r="AG51" s="1339" t="e">
        <f>IF(AG49="","",VLOOKUP(AG49,#REF!,19,FALSE))</f>
        <v>#REF!</v>
      </c>
      <c r="AH51" s="1343" t="str">
        <f>IF(AH49="","",VLOOKUP(AH49,#REF!,19,FALSE))</f>
        <v/>
      </c>
      <c r="AI51" s="1343" t="e">
        <f>IF(AI49="","",VLOOKUP(AI49,#REF!,19,FALSE))</f>
        <v>#REF!</v>
      </c>
      <c r="AJ51" s="1343" t="e">
        <f>IF(AJ49="","",VLOOKUP(AJ49,#REF!,19,FALSE))</f>
        <v>#REF!</v>
      </c>
      <c r="AK51" s="1343" t="str">
        <f>IF(AK49="","",VLOOKUP(AK49,#REF!,19,FALSE))</f>
        <v/>
      </c>
      <c r="AL51" s="1343" t="e">
        <f>IF(AL49="","",VLOOKUP(AL49,#REF!,19,FALSE))</f>
        <v>#REF!</v>
      </c>
      <c r="AM51" s="1347" t="str">
        <f>IF(AM49="","",VLOOKUP(AM49,#REF!,19,FALSE))</f>
        <v/>
      </c>
      <c r="AN51" s="1339" t="e">
        <f>IF(AN49="","",VLOOKUP(AN49,#REF!,19,FALSE))</f>
        <v>#REF!</v>
      </c>
      <c r="AO51" s="1343" t="str">
        <f>IF(AO49="","",VLOOKUP(AO49,#REF!,19,FALSE))</f>
        <v/>
      </c>
      <c r="AP51" s="1343" t="e">
        <f>IF(AP49="","",VLOOKUP(AP49,#REF!,19,FALSE))</f>
        <v>#REF!</v>
      </c>
      <c r="AQ51" s="1343" t="e">
        <f>IF(AQ49="","",VLOOKUP(AQ49,#REF!,19,FALSE))</f>
        <v>#REF!</v>
      </c>
      <c r="AR51" s="1343" t="str">
        <f>IF(AR49="","",VLOOKUP(AR49,#REF!,19,FALSE))</f>
        <v/>
      </c>
      <c r="AS51" s="1343" t="e">
        <f>IF(AS49="","",VLOOKUP(AS49,#REF!,19,FALSE))</f>
        <v>#REF!</v>
      </c>
      <c r="AT51" s="1347" t="str">
        <f>IF(AT49="","",VLOOKUP(AT49,#REF!,19,FALSE))</f>
        <v/>
      </c>
      <c r="AU51" s="1339" t="str">
        <f>IF(AU49="","",VLOOKUP(AU49,#REF!,19,FALSE))</f>
        <v/>
      </c>
      <c r="AV51" s="1343" t="str">
        <f>IF(AV49="","",VLOOKUP(AV49,#REF!,19,FALSE))</f>
        <v/>
      </c>
      <c r="AW51" s="1343" t="str">
        <f>IF(AW49="","",VLOOKUP(AW49,#REF!,19,FALSE))</f>
        <v/>
      </c>
      <c r="AX51" s="1359" t="e">
        <f>IF($BB$3="４週",SUM(S51:AT51),IF($BB$3="暦月",SUM(S51:AW51),""))</f>
        <v>#REF!</v>
      </c>
      <c r="AY51" s="1372"/>
      <c r="AZ51" s="1384" t="e">
        <f>IF($BB$3="４週",AX51/4,IF($BB$3="暦月",'【記載例】通所型サービス'!AX51/('【記載例】通所型サービス'!$BB$8/7),""))</f>
        <v>#REF!</v>
      </c>
      <c r="BA51" s="1394"/>
      <c r="BB51" s="1221"/>
      <c r="BC51" s="1237"/>
      <c r="BD51" s="1237"/>
      <c r="BE51" s="1237"/>
      <c r="BF51" s="1251"/>
    </row>
    <row r="52" spans="2:58" ht="20.25" customHeight="1">
      <c r="B52" s="1277">
        <f>B49+1</f>
        <v>11</v>
      </c>
      <c r="C52" s="980" t="s">
        <v>489</v>
      </c>
      <c r="D52" s="999"/>
      <c r="E52" s="1009"/>
      <c r="F52" s="1015"/>
      <c r="G52" s="1015" t="s">
        <v>373</v>
      </c>
      <c r="H52" s="747" t="s">
        <v>284</v>
      </c>
      <c r="I52" s="1041"/>
      <c r="J52" s="1041"/>
      <c r="K52" s="1045"/>
      <c r="L52" s="1052" t="s">
        <v>423</v>
      </c>
      <c r="M52" s="1060"/>
      <c r="N52" s="1060"/>
      <c r="O52" s="1068"/>
      <c r="P52" s="1315" t="s">
        <v>271</v>
      </c>
      <c r="Q52" s="1323"/>
      <c r="R52" s="1331"/>
      <c r="S52" s="1106"/>
      <c r="T52" s="1119" t="s">
        <v>353</v>
      </c>
      <c r="U52" s="1119"/>
      <c r="V52" s="1119"/>
      <c r="W52" s="1119" t="s">
        <v>353</v>
      </c>
      <c r="X52" s="1119"/>
      <c r="Y52" s="1132" t="s">
        <v>353</v>
      </c>
      <c r="Z52" s="1106"/>
      <c r="AA52" s="1119" t="s">
        <v>353</v>
      </c>
      <c r="AB52" s="1119"/>
      <c r="AC52" s="1119"/>
      <c r="AD52" s="1119" t="s">
        <v>353</v>
      </c>
      <c r="AE52" s="1119"/>
      <c r="AF52" s="1132" t="s">
        <v>353</v>
      </c>
      <c r="AG52" s="1106"/>
      <c r="AH52" s="1119" t="s">
        <v>353</v>
      </c>
      <c r="AI52" s="1119"/>
      <c r="AJ52" s="1119"/>
      <c r="AK52" s="1119" t="s">
        <v>353</v>
      </c>
      <c r="AL52" s="1119"/>
      <c r="AM52" s="1132" t="s">
        <v>353</v>
      </c>
      <c r="AN52" s="1106"/>
      <c r="AO52" s="1119" t="s">
        <v>353</v>
      </c>
      <c r="AP52" s="1119"/>
      <c r="AQ52" s="1119"/>
      <c r="AR52" s="1119" t="s">
        <v>353</v>
      </c>
      <c r="AS52" s="1119"/>
      <c r="AT52" s="1132" t="s">
        <v>353</v>
      </c>
      <c r="AU52" s="1106"/>
      <c r="AV52" s="1119"/>
      <c r="AW52" s="1119"/>
      <c r="AX52" s="1360"/>
      <c r="AY52" s="1373"/>
      <c r="AZ52" s="1385"/>
      <c r="BA52" s="1395"/>
      <c r="BB52" s="1222" t="s">
        <v>347</v>
      </c>
      <c r="BC52" s="1238"/>
      <c r="BD52" s="1238"/>
      <c r="BE52" s="1238"/>
      <c r="BF52" s="1252"/>
    </row>
    <row r="53" spans="2:58" ht="20.25" customHeight="1">
      <c r="B53" s="1277"/>
      <c r="C53" s="981"/>
      <c r="D53" s="1000"/>
      <c r="E53" s="1010"/>
      <c r="F53" s="1013"/>
      <c r="G53" s="1023"/>
      <c r="H53" s="1034"/>
      <c r="I53" s="1041"/>
      <c r="J53" s="1041"/>
      <c r="K53" s="1045"/>
      <c r="L53" s="1051"/>
      <c r="M53" s="1059"/>
      <c r="N53" s="1059"/>
      <c r="O53" s="1067"/>
      <c r="P53" s="1313" t="s">
        <v>325</v>
      </c>
      <c r="Q53" s="1321"/>
      <c r="R53" s="1329"/>
      <c r="S53" s="1338" t="str">
        <f>IF(S52="","",VLOOKUP(S52,#REF!,9,FALSE))</f>
        <v/>
      </c>
      <c r="T53" s="1342" t="e">
        <f>IF(T52="","",VLOOKUP(T52,#REF!,9,FALSE))</f>
        <v>#REF!</v>
      </c>
      <c r="U53" s="1342" t="str">
        <f>IF(U52="","",VLOOKUP(U52,#REF!,9,FALSE))</f>
        <v/>
      </c>
      <c r="V53" s="1342" t="str">
        <f>IF(V52="","",VLOOKUP(V52,#REF!,9,FALSE))</f>
        <v/>
      </c>
      <c r="W53" s="1342" t="e">
        <f>IF(W52="","",VLOOKUP(W52,#REF!,9,FALSE))</f>
        <v>#REF!</v>
      </c>
      <c r="X53" s="1342" t="str">
        <f>IF(X52="","",VLOOKUP(X52,#REF!,9,FALSE))</f>
        <v/>
      </c>
      <c r="Y53" s="1346" t="e">
        <f>IF(Y52="","",VLOOKUP(Y52,#REF!,9,FALSE))</f>
        <v>#REF!</v>
      </c>
      <c r="Z53" s="1338" t="str">
        <f>IF(Z52="","",VLOOKUP(Z52,#REF!,9,FALSE))</f>
        <v/>
      </c>
      <c r="AA53" s="1342" t="e">
        <f>IF(AA52="","",VLOOKUP(AA52,#REF!,9,FALSE))</f>
        <v>#REF!</v>
      </c>
      <c r="AB53" s="1342" t="str">
        <f>IF(AB52="","",VLOOKUP(AB52,#REF!,9,FALSE))</f>
        <v/>
      </c>
      <c r="AC53" s="1342" t="str">
        <f>IF(AC52="","",VLOOKUP(AC52,#REF!,9,FALSE))</f>
        <v/>
      </c>
      <c r="AD53" s="1342" t="e">
        <f>IF(AD52="","",VLOOKUP(AD52,#REF!,9,FALSE))</f>
        <v>#REF!</v>
      </c>
      <c r="AE53" s="1342" t="str">
        <f>IF(AE52="","",VLOOKUP(AE52,#REF!,9,FALSE))</f>
        <v/>
      </c>
      <c r="AF53" s="1346" t="e">
        <f>IF(AF52="","",VLOOKUP(AF52,#REF!,9,FALSE))</f>
        <v>#REF!</v>
      </c>
      <c r="AG53" s="1338" t="str">
        <f>IF(AG52="","",VLOOKUP(AG52,#REF!,9,FALSE))</f>
        <v/>
      </c>
      <c r="AH53" s="1342" t="e">
        <f>IF(AH52="","",VLOOKUP(AH52,#REF!,9,FALSE))</f>
        <v>#REF!</v>
      </c>
      <c r="AI53" s="1342" t="str">
        <f>IF(AI52="","",VLOOKUP(AI52,#REF!,9,FALSE))</f>
        <v/>
      </c>
      <c r="AJ53" s="1342" t="str">
        <f>IF(AJ52="","",VLOOKUP(AJ52,#REF!,9,FALSE))</f>
        <v/>
      </c>
      <c r="AK53" s="1342" t="e">
        <f>IF(AK52="","",VLOOKUP(AK52,#REF!,9,FALSE))</f>
        <v>#REF!</v>
      </c>
      <c r="AL53" s="1342" t="str">
        <f>IF(AL52="","",VLOOKUP(AL52,#REF!,9,FALSE))</f>
        <v/>
      </c>
      <c r="AM53" s="1346" t="e">
        <f>IF(AM52="","",VLOOKUP(AM52,#REF!,9,FALSE))</f>
        <v>#REF!</v>
      </c>
      <c r="AN53" s="1338" t="str">
        <f>IF(AN52="","",VLOOKUP(AN52,#REF!,9,FALSE))</f>
        <v/>
      </c>
      <c r="AO53" s="1342" t="e">
        <f>IF(AO52="","",VLOOKUP(AO52,#REF!,9,FALSE))</f>
        <v>#REF!</v>
      </c>
      <c r="AP53" s="1342" t="str">
        <f>IF(AP52="","",VLOOKUP(AP52,#REF!,9,FALSE))</f>
        <v/>
      </c>
      <c r="AQ53" s="1342" t="str">
        <f>IF(AQ52="","",VLOOKUP(AQ52,#REF!,9,FALSE))</f>
        <v/>
      </c>
      <c r="AR53" s="1342" t="e">
        <f>IF(AR52="","",VLOOKUP(AR52,#REF!,9,FALSE))</f>
        <v>#REF!</v>
      </c>
      <c r="AS53" s="1342" t="str">
        <f>IF(AS52="","",VLOOKUP(AS52,#REF!,9,FALSE))</f>
        <v/>
      </c>
      <c r="AT53" s="1346" t="e">
        <f>IF(AT52="","",VLOOKUP(AT52,#REF!,9,FALSE))</f>
        <v>#REF!</v>
      </c>
      <c r="AU53" s="1338" t="str">
        <f>IF(AU52="","",VLOOKUP(AU52,#REF!,9,FALSE))</f>
        <v/>
      </c>
      <c r="AV53" s="1342" t="str">
        <f>IF(AV52="","",VLOOKUP(AV52,#REF!,9,FALSE))</f>
        <v/>
      </c>
      <c r="AW53" s="1342" t="str">
        <f>IF(AW52="","",VLOOKUP(AW52,#REF!,9,FALSE))</f>
        <v/>
      </c>
      <c r="AX53" s="1358" t="e">
        <f>IF($BB$3="４週",SUM(S53:AT53),IF($BB$3="暦月",SUM(S53:AW53),""))</f>
        <v>#REF!</v>
      </c>
      <c r="AY53" s="1371"/>
      <c r="AZ53" s="1383" t="e">
        <f>IF($BB$3="４週",AX53/4,IF($BB$3="暦月",'【記載例】通所型サービス'!AX53/('【記載例】通所型サービス'!$BB$8/7),""))</f>
        <v>#REF!</v>
      </c>
      <c r="BA53" s="1393"/>
      <c r="BB53" s="1220"/>
      <c r="BC53" s="1236"/>
      <c r="BD53" s="1236"/>
      <c r="BE53" s="1236"/>
      <c r="BF53" s="1250"/>
    </row>
    <row r="54" spans="2:58" ht="20.25" customHeight="1">
      <c r="B54" s="1277"/>
      <c r="C54" s="982"/>
      <c r="D54" s="1001"/>
      <c r="E54" s="1011"/>
      <c r="F54" s="1013" t="str">
        <f>C52</f>
        <v>機能訓練指導員</v>
      </c>
      <c r="G54" s="1024"/>
      <c r="H54" s="1034"/>
      <c r="I54" s="1041"/>
      <c r="J54" s="1041"/>
      <c r="K54" s="1045"/>
      <c r="L54" s="1053"/>
      <c r="M54" s="1061"/>
      <c r="N54" s="1061"/>
      <c r="O54" s="1069"/>
      <c r="P54" s="1314" t="s">
        <v>490</v>
      </c>
      <c r="Q54" s="1322"/>
      <c r="R54" s="1330"/>
      <c r="S54" s="1339" t="str">
        <f>IF(S52="","",VLOOKUP(S52,#REF!,19,FALSE))</f>
        <v/>
      </c>
      <c r="T54" s="1343" t="e">
        <f>IF(T52="","",VLOOKUP(T52,#REF!,19,FALSE))</f>
        <v>#REF!</v>
      </c>
      <c r="U54" s="1343" t="str">
        <f>IF(U52="","",VLOOKUP(U52,#REF!,19,FALSE))</f>
        <v/>
      </c>
      <c r="V54" s="1343" t="str">
        <f>IF(V52="","",VLOOKUP(V52,#REF!,19,FALSE))</f>
        <v/>
      </c>
      <c r="W54" s="1343" t="e">
        <f>IF(W52="","",VLOOKUP(W52,#REF!,19,FALSE))</f>
        <v>#REF!</v>
      </c>
      <c r="X54" s="1343" t="str">
        <f>IF(X52="","",VLOOKUP(X52,#REF!,19,FALSE))</f>
        <v/>
      </c>
      <c r="Y54" s="1347" t="e">
        <f>IF(Y52="","",VLOOKUP(Y52,#REF!,19,FALSE))</f>
        <v>#REF!</v>
      </c>
      <c r="Z54" s="1339" t="str">
        <f>IF(Z52="","",VLOOKUP(Z52,#REF!,19,FALSE))</f>
        <v/>
      </c>
      <c r="AA54" s="1343" t="e">
        <f>IF(AA52="","",VLOOKUP(AA52,#REF!,19,FALSE))</f>
        <v>#REF!</v>
      </c>
      <c r="AB54" s="1343" t="str">
        <f>IF(AB52="","",VLOOKUP(AB52,#REF!,19,FALSE))</f>
        <v/>
      </c>
      <c r="AC54" s="1343" t="str">
        <f>IF(AC52="","",VLOOKUP(AC52,#REF!,19,FALSE))</f>
        <v/>
      </c>
      <c r="AD54" s="1343" t="e">
        <f>IF(AD52="","",VLOOKUP(AD52,#REF!,19,FALSE))</f>
        <v>#REF!</v>
      </c>
      <c r="AE54" s="1343" t="str">
        <f>IF(AE52="","",VLOOKUP(AE52,#REF!,19,FALSE))</f>
        <v/>
      </c>
      <c r="AF54" s="1347" t="e">
        <f>IF(AF52="","",VLOOKUP(AF52,#REF!,19,FALSE))</f>
        <v>#REF!</v>
      </c>
      <c r="AG54" s="1339" t="str">
        <f>IF(AG52="","",VLOOKUP(AG52,#REF!,19,FALSE))</f>
        <v/>
      </c>
      <c r="AH54" s="1343" t="e">
        <f>IF(AH52="","",VLOOKUP(AH52,#REF!,19,FALSE))</f>
        <v>#REF!</v>
      </c>
      <c r="AI54" s="1343" t="str">
        <f>IF(AI52="","",VLOOKUP(AI52,#REF!,19,FALSE))</f>
        <v/>
      </c>
      <c r="AJ54" s="1343" t="str">
        <f>IF(AJ52="","",VLOOKUP(AJ52,#REF!,19,FALSE))</f>
        <v/>
      </c>
      <c r="AK54" s="1343" t="e">
        <f>IF(AK52="","",VLOOKUP(AK52,#REF!,19,FALSE))</f>
        <v>#REF!</v>
      </c>
      <c r="AL54" s="1343" t="str">
        <f>IF(AL52="","",VLOOKUP(AL52,#REF!,19,FALSE))</f>
        <v/>
      </c>
      <c r="AM54" s="1347" t="e">
        <f>IF(AM52="","",VLOOKUP(AM52,#REF!,19,FALSE))</f>
        <v>#REF!</v>
      </c>
      <c r="AN54" s="1339" t="str">
        <f>IF(AN52="","",VLOOKUP(AN52,#REF!,19,FALSE))</f>
        <v/>
      </c>
      <c r="AO54" s="1343" t="e">
        <f>IF(AO52="","",VLOOKUP(AO52,#REF!,19,FALSE))</f>
        <v>#REF!</v>
      </c>
      <c r="AP54" s="1343" t="str">
        <f>IF(AP52="","",VLOOKUP(AP52,#REF!,19,FALSE))</f>
        <v/>
      </c>
      <c r="AQ54" s="1343" t="str">
        <f>IF(AQ52="","",VLOOKUP(AQ52,#REF!,19,FALSE))</f>
        <v/>
      </c>
      <c r="AR54" s="1343" t="e">
        <f>IF(AR52="","",VLOOKUP(AR52,#REF!,19,FALSE))</f>
        <v>#REF!</v>
      </c>
      <c r="AS54" s="1343" t="str">
        <f>IF(AS52="","",VLOOKUP(AS52,#REF!,19,FALSE))</f>
        <v/>
      </c>
      <c r="AT54" s="1347" t="e">
        <f>IF(AT52="","",VLOOKUP(AT52,#REF!,19,FALSE))</f>
        <v>#REF!</v>
      </c>
      <c r="AU54" s="1339" t="str">
        <f>IF(AU52="","",VLOOKUP(AU52,#REF!,19,FALSE))</f>
        <v/>
      </c>
      <c r="AV54" s="1343" t="str">
        <f>IF(AV52="","",VLOOKUP(AV52,#REF!,19,FALSE))</f>
        <v/>
      </c>
      <c r="AW54" s="1343" t="str">
        <f>IF(AW52="","",VLOOKUP(AW52,#REF!,19,FALSE))</f>
        <v/>
      </c>
      <c r="AX54" s="1359" t="e">
        <f>IF($BB$3="４週",SUM(S54:AT54),IF($BB$3="暦月",SUM(S54:AW54),""))</f>
        <v>#REF!</v>
      </c>
      <c r="AY54" s="1372"/>
      <c r="AZ54" s="1384" t="e">
        <f>IF($BB$3="４週",AX54/4,IF($BB$3="暦月",'【記載例】通所型サービス'!AX54/('【記載例】通所型サービス'!$BB$8/7),""))</f>
        <v>#REF!</v>
      </c>
      <c r="BA54" s="1394"/>
      <c r="BB54" s="1221"/>
      <c r="BC54" s="1237"/>
      <c r="BD54" s="1237"/>
      <c r="BE54" s="1237"/>
      <c r="BF54" s="1251"/>
    </row>
    <row r="55" spans="2:58" ht="20.25" customHeight="1">
      <c r="B55" s="1277">
        <f>B52+1</f>
        <v>12</v>
      </c>
      <c r="C55" s="980"/>
      <c r="D55" s="999"/>
      <c r="E55" s="1009"/>
      <c r="F55" s="1015"/>
      <c r="G55" s="1015"/>
      <c r="H55" s="747"/>
      <c r="I55" s="1041"/>
      <c r="J55" s="1041"/>
      <c r="K55" s="1045"/>
      <c r="L55" s="1052"/>
      <c r="M55" s="1060"/>
      <c r="N55" s="1060"/>
      <c r="O55" s="1068"/>
      <c r="P55" s="1315" t="s">
        <v>271</v>
      </c>
      <c r="Q55" s="1323"/>
      <c r="R55" s="1331"/>
      <c r="S55" s="1106"/>
      <c r="T55" s="1119"/>
      <c r="U55" s="1119"/>
      <c r="V55" s="1119"/>
      <c r="W55" s="1119"/>
      <c r="X55" s="1119"/>
      <c r="Y55" s="1132"/>
      <c r="Z55" s="1106"/>
      <c r="AA55" s="1119"/>
      <c r="AB55" s="1119"/>
      <c r="AC55" s="1119"/>
      <c r="AD55" s="1119"/>
      <c r="AE55" s="1119"/>
      <c r="AF55" s="1132"/>
      <c r="AG55" s="1106"/>
      <c r="AH55" s="1119"/>
      <c r="AI55" s="1119"/>
      <c r="AJ55" s="1119"/>
      <c r="AK55" s="1119"/>
      <c r="AL55" s="1119"/>
      <c r="AM55" s="1132"/>
      <c r="AN55" s="1106"/>
      <c r="AO55" s="1119"/>
      <c r="AP55" s="1119"/>
      <c r="AQ55" s="1119"/>
      <c r="AR55" s="1119"/>
      <c r="AS55" s="1119"/>
      <c r="AT55" s="1132"/>
      <c r="AU55" s="1106"/>
      <c r="AV55" s="1119"/>
      <c r="AW55" s="1119"/>
      <c r="AX55" s="1360"/>
      <c r="AY55" s="1373"/>
      <c r="AZ55" s="1385"/>
      <c r="BA55" s="1395"/>
      <c r="BB55" s="1223"/>
      <c r="BC55" s="1060"/>
      <c r="BD55" s="1060"/>
      <c r="BE55" s="1060"/>
      <c r="BF55" s="1068"/>
    </row>
    <row r="56" spans="2:58" ht="20.25" customHeight="1">
      <c r="B56" s="1277"/>
      <c r="C56" s="981"/>
      <c r="D56" s="1000"/>
      <c r="E56" s="1010"/>
      <c r="F56" s="1013"/>
      <c r="G56" s="1023"/>
      <c r="H56" s="1034"/>
      <c r="I56" s="1041"/>
      <c r="J56" s="1041"/>
      <c r="K56" s="1045"/>
      <c r="L56" s="1051"/>
      <c r="M56" s="1059"/>
      <c r="N56" s="1059"/>
      <c r="O56" s="1067"/>
      <c r="P56" s="1313" t="s">
        <v>325</v>
      </c>
      <c r="Q56" s="1321"/>
      <c r="R56" s="1329"/>
      <c r="S56" s="1338" t="str">
        <f>IF(S55="","",VLOOKUP(S55,#REF!,9,FALSE))</f>
        <v/>
      </c>
      <c r="T56" s="1342" t="str">
        <f>IF(T55="","",VLOOKUP(T55,#REF!,9,FALSE))</f>
        <v/>
      </c>
      <c r="U56" s="1342" t="str">
        <f>IF(U55="","",VLOOKUP(U55,#REF!,9,FALSE))</f>
        <v/>
      </c>
      <c r="V56" s="1342" t="str">
        <f>IF(V55="","",VLOOKUP(V55,#REF!,9,FALSE))</f>
        <v/>
      </c>
      <c r="W56" s="1342" t="str">
        <f>IF(W55="","",VLOOKUP(W55,#REF!,9,FALSE))</f>
        <v/>
      </c>
      <c r="X56" s="1342" t="str">
        <f>IF(X55="","",VLOOKUP(X55,#REF!,9,FALSE))</f>
        <v/>
      </c>
      <c r="Y56" s="1346" t="str">
        <f>IF(Y55="","",VLOOKUP(Y55,#REF!,9,FALSE))</f>
        <v/>
      </c>
      <c r="Z56" s="1338" t="str">
        <f>IF(Z55="","",VLOOKUP(Z55,#REF!,9,FALSE))</f>
        <v/>
      </c>
      <c r="AA56" s="1342" t="str">
        <f>IF(AA55="","",VLOOKUP(AA55,#REF!,9,FALSE))</f>
        <v/>
      </c>
      <c r="AB56" s="1342" t="str">
        <f>IF(AB55="","",VLOOKUP(AB55,#REF!,9,FALSE))</f>
        <v/>
      </c>
      <c r="AC56" s="1342" t="str">
        <f>IF(AC55="","",VLOOKUP(AC55,#REF!,9,FALSE))</f>
        <v/>
      </c>
      <c r="AD56" s="1342" t="str">
        <f>IF(AD55="","",VLOOKUP(AD55,#REF!,9,FALSE))</f>
        <v/>
      </c>
      <c r="AE56" s="1342" t="str">
        <f>IF(AE55="","",VLOOKUP(AE55,#REF!,9,FALSE))</f>
        <v/>
      </c>
      <c r="AF56" s="1346" t="str">
        <f>IF(AF55="","",VLOOKUP(AF55,#REF!,9,FALSE))</f>
        <v/>
      </c>
      <c r="AG56" s="1338" t="str">
        <f>IF(AG55="","",VLOOKUP(AG55,#REF!,9,FALSE))</f>
        <v/>
      </c>
      <c r="AH56" s="1342" t="str">
        <f>IF(AH55="","",VLOOKUP(AH55,#REF!,9,FALSE))</f>
        <v/>
      </c>
      <c r="AI56" s="1342" t="str">
        <f>IF(AI55="","",VLOOKUP(AI55,#REF!,9,FALSE))</f>
        <v/>
      </c>
      <c r="AJ56" s="1342" t="str">
        <f>IF(AJ55="","",VLOOKUP(AJ55,#REF!,9,FALSE))</f>
        <v/>
      </c>
      <c r="AK56" s="1342" t="str">
        <f>IF(AK55="","",VLOOKUP(AK55,#REF!,9,FALSE))</f>
        <v/>
      </c>
      <c r="AL56" s="1342" t="str">
        <f>IF(AL55="","",VLOOKUP(AL55,#REF!,9,FALSE))</f>
        <v/>
      </c>
      <c r="AM56" s="1346" t="str">
        <f>IF(AM55="","",VLOOKUP(AM55,#REF!,9,FALSE))</f>
        <v/>
      </c>
      <c r="AN56" s="1338" t="str">
        <f>IF(AN55="","",VLOOKUP(AN55,#REF!,9,FALSE))</f>
        <v/>
      </c>
      <c r="AO56" s="1342" t="str">
        <f>IF(AO55="","",VLOOKUP(AO55,#REF!,9,FALSE))</f>
        <v/>
      </c>
      <c r="AP56" s="1342" t="str">
        <f>IF(AP55="","",VLOOKUP(AP55,#REF!,9,FALSE))</f>
        <v/>
      </c>
      <c r="AQ56" s="1342" t="str">
        <f>IF(AQ55="","",VLOOKUP(AQ55,#REF!,9,FALSE))</f>
        <v/>
      </c>
      <c r="AR56" s="1342" t="str">
        <f>IF(AR55="","",VLOOKUP(AR55,#REF!,9,FALSE))</f>
        <v/>
      </c>
      <c r="AS56" s="1342" t="str">
        <f>IF(AS55="","",VLOOKUP(AS55,#REF!,9,FALSE))</f>
        <v/>
      </c>
      <c r="AT56" s="1346" t="str">
        <f>IF(AT55="","",VLOOKUP(AT55,#REF!,9,FALSE))</f>
        <v/>
      </c>
      <c r="AU56" s="1338" t="str">
        <f>IF(AU55="","",VLOOKUP(AU55,#REF!,9,FALSE))</f>
        <v/>
      </c>
      <c r="AV56" s="1342" t="str">
        <f>IF(AV55="","",VLOOKUP(AV55,#REF!,9,FALSE))</f>
        <v/>
      </c>
      <c r="AW56" s="1342" t="str">
        <f>IF(AW55="","",VLOOKUP(AW55,#REF!,9,FALSE))</f>
        <v/>
      </c>
      <c r="AX56" s="1358">
        <f>IF($BB$3="４週",SUM(S56:AT56),IF($BB$3="暦月",SUM(S56:AW56),""))</f>
        <v>0</v>
      </c>
      <c r="AY56" s="1371"/>
      <c r="AZ56" s="1383">
        <f>IF($BB$3="４週",AX56/4,IF($BB$3="暦月",'【記載例】通所型サービス'!AX56/('【記載例】通所型サービス'!$BB$8/7),""))</f>
        <v>0</v>
      </c>
      <c r="BA56" s="1393"/>
      <c r="BB56" s="1224"/>
      <c r="BC56" s="1059"/>
      <c r="BD56" s="1059"/>
      <c r="BE56" s="1059"/>
      <c r="BF56" s="1067"/>
    </row>
    <row r="57" spans="2:58" ht="20.25" customHeight="1">
      <c r="B57" s="1277"/>
      <c r="C57" s="982"/>
      <c r="D57" s="1001"/>
      <c r="E57" s="1011"/>
      <c r="F57" s="1013">
        <f>C55</f>
        <v>0</v>
      </c>
      <c r="G57" s="1024"/>
      <c r="H57" s="1034"/>
      <c r="I57" s="1041"/>
      <c r="J57" s="1041"/>
      <c r="K57" s="1045"/>
      <c r="L57" s="1053"/>
      <c r="M57" s="1061"/>
      <c r="N57" s="1061"/>
      <c r="O57" s="1069"/>
      <c r="P57" s="1314" t="s">
        <v>490</v>
      </c>
      <c r="Q57" s="1322"/>
      <c r="R57" s="1330"/>
      <c r="S57" s="1339" t="str">
        <f>IF(S55="","",VLOOKUP(S55,#REF!,19,FALSE))</f>
        <v/>
      </c>
      <c r="T57" s="1343" t="str">
        <f>IF(T55="","",VLOOKUP(T55,#REF!,19,FALSE))</f>
        <v/>
      </c>
      <c r="U57" s="1343" t="str">
        <f>IF(U55="","",VLOOKUP(U55,#REF!,19,FALSE))</f>
        <v/>
      </c>
      <c r="V57" s="1343" t="str">
        <f>IF(V55="","",VLOOKUP(V55,#REF!,19,FALSE))</f>
        <v/>
      </c>
      <c r="W57" s="1343" t="str">
        <f>IF(W55="","",VLOOKUP(W55,#REF!,19,FALSE))</f>
        <v/>
      </c>
      <c r="X57" s="1343" t="str">
        <f>IF(X55="","",VLOOKUP(X55,#REF!,19,FALSE))</f>
        <v/>
      </c>
      <c r="Y57" s="1347" t="str">
        <f>IF(Y55="","",VLOOKUP(Y55,#REF!,19,FALSE))</f>
        <v/>
      </c>
      <c r="Z57" s="1339" t="str">
        <f>IF(Z55="","",VLOOKUP(Z55,#REF!,19,FALSE))</f>
        <v/>
      </c>
      <c r="AA57" s="1343" t="str">
        <f>IF(AA55="","",VLOOKUP(AA55,#REF!,19,FALSE))</f>
        <v/>
      </c>
      <c r="AB57" s="1343" t="str">
        <f>IF(AB55="","",VLOOKUP(AB55,#REF!,19,FALSE))</f>
        <v/>
      </c>
      <c r="AC57" s="1343" t="str">
        <f>IF(AC55="","",VLOOKUP(AC55,#REF!,19,FALSE))</f>
        <v/>
      </c>
      <c r="AD57" s="1343" t="str">
        <f>IF(AD55="","",VLOOKUP(AD55,#REF!,19,FALSE))</f>
        <v/>
      </c>
      <c r="AE57" s="1343" t="str">
        <f>IF(AE55="","",VLOOKUP(AE55,#REF!,19,FALSE))</f>
        <v/>
      </c>
      <c r="AF57" s="1347" t="str">
        <f>IF(AF55="","",VLOOKUP(AF55,#REF!,19,FALSE))</f>
        <v/>
      </c>
      <c r="AG57" s="1339" t="str">
        <f>IF(AG55="","",VLOOKUP(AG55,#REF!,19,FALSE))</f>
        <v/>
      </c>
      <c r="AH57" s="1343" t="str">
        <f>IF(AH55="","",VLOOKUP(AH55,#REF!,19,FALSE))</f>
        <v/>
      </c>
      <c r="AI57" s="1343" t="str">
        <f>IF(AI55="","",VLOOKUP(AI55,#REF!,19,FALSE))</f>
        <v/>
      </c>
      <c r="AJ57" s="1343" t="str">
        <f>IF(AJ55="","",VLOOKUP(AJ55,#REF!,19,FALSE))</f>
        <v/>
      </c>
      <c r="AK57" s="1343" t="str">
        <f>IF(AK55="","",VLOOKUP(AK55,#REF!,19,FALSE))</f>
        <v/>
      </c>
      <c r="AL57" s="1343" t="str">
        <f>IF(AL55="","",VLOOKUP(AL55,#REF!,19,FALSE))</f>
        <v/>
      </c>
      <c r="AM57" s="1347" t="str">
        <f>IF(AM55="","",VLOOKUP(AM55,#REF!,19,FALSE))</f>
        <v/>
      </c>
      <c r="AN57" s="1339" t="str">
        <f>IF(AN55="","",VLOOKUP(AN55,#REF!,19,FALSE))</f>
        <v/>
      </c>
      <c r="AO57" s="1343" t="str">
        <f>IF(AO55="","",VLOOKUP(AO55,#REF!,19,FALSE))</f>
        <v/>
      </c>
      <c r="AP57" s="1343" t="str">
        <f>IF(AP55="","",VLOOKUP(AP55,#REF!,19,FALSE))</f>
        <v/>
      </c>
      <c r="AQ57" s="1343" t="str">
        <f>IF(AQ55="","",VLOOKUP(AQ55,#REF!,19,FALSE))</f>
        <v/>
      </c>
      <c r="AR57" s="1343" t="str">
        <f>IF(AR55="","",VLOOKUP(AR55,#REF!,19,FALSE))</f>
        <v/>
      </c>
      <c r="AS57" s="1343" t="str">
        <f>IF(AS55="","",VLOOKUP(AS55,#REF!,19,FALSE))</f>
        <v/>
      </c>
      <c r="AT57" s="1347" t="str">
        <f>IF(AT55="","",VLOOKUP(AT55,#REF!,19,FALSE))</f>
        <v/>
      </c>
      <c r="AU57" s="1339" t="str">
        <f>IF(AU55="","",VLOOKUP(AU55,#REF!,19,FALSE))</f>
        <v/>
      </c>
      <c r="AV57" s="1343" t="str">
        <f>IF(AV55="","",VLOOKUP(AV55,#REF!,19,FALSE))</f>
        <v/>
      </c>
      <c r="AW57" s="1343" t="str">
        <f>IF(AW55="","",VLOOKUP(AW55,#REF!,19,FALSE))</f>
        <v/>
      </c>
      <c r="AX57" s="1359">
        <f>IF($BB$3="４週",SUM(S57:AT57),IF($BB$3="暦月",SUM(S57:AW57),""))</f>
        <v>0</v>
      </c>
      <c r="AY57" s="1372"/>
      <c r="AZ57" s="1384">
        <f>IF($BB$3="４週",AX57/4,IF($BB$3="暦月",'【記載例】通所型サービス'!AX57/('【記載例】通所型サービス'!$BB$8/7),""))</f>
        <v>0</v>
      </c>
      <c r="BA57" s="1394"/>
      <c r="BB57" s="1225"/>
      <c r="BC57" s="1061"/>
      <c r="BD57" s="1061"/>
      <c r="BE57" s="1061"/>
      <c r="BF57" s="1069"/>
    </row>
    <row r="58" spans="2:58" ht="20.25" customHeight="1">
      <c r="B58" s="1277">
        <f>B55+1</f>
        <v>13</v>
      </c>
      <c r="C58" s="980"/>
      <c r="D58" s="999"/>
      <c r="E58" s="1009"/>
      <c r="F58" s="1015"/>
      <c r="G58" s="1015"/>
      <c r="H58" s="747"/>
      <c r="I58" s="1041"/>
      <c r="J58" s="1041"/>
      <c r="K58" s="1045"/>
      <c r="L58" s="1052"/>
      <c r="M58" s="1060"/>
      <c r="N58" s="1060"/>
      <c r="O58" s="1068"/>
      <c r="P58" s="1315" t="s">
        <v>271</v>
      </c>
      <c r="Q58" s="1323"/>
      <c r="R58" s="1331"/>
      <c r="S58" s="1106"/>
      <c r="T58" s="1119"/>
      <c r="U58" s="1119"/>
      <c r="V58" s="1119"/>
      <c r="W58" s="1119"/>
      <c r="X58" s="1119"/>
      <c r="Y58" s="1132"/>
      <c r="Z58" s="1106"/>
      <c r="AA58" s="1119"/>
      <c r="AB58" s="1119"/>
      <c r="AC58" s="1119"/>
      <c r="AD58" s="1119"/>
      <c r="AE58" s="1119"/>
      <c r="AF58" s="1132"/>
      <c r="AG58" s="1106"/>
      <c r="AH58" s="1119"/>
      <c r="AI58" s="1119"/>
      <c r="AJ58" s="1119"/>
      <c r="AK58" s="1119"/>
      <c r="AL58" s="1119"/>
      <c r="AM58" s="1132"/>
      <c r="AN58" s="1106"/>
      <c r="AO58" s="1119"/>
      <c r="AP58" s="1119"/>
      <c r="AQ58" s="1119"/>
      <c r="AR58" s="1119"/>
      <c r="AS58" s="1119"/>
      <c r="AT58" s="1132"/>
      <c r="AU58" s="1106"/>
      <c r="AV58" s="1119"/>
      <c r="AW58" s="1119"/>
      <c r="AX58" s="1360"/>
      <c r="AY58" s="1373"/>
      <c r="AZ58" s="1385"/>
      <c r="BA58" s="1395"/>
      <c r="BB58" s="1223"/>
      <c r="BC58" s="1060"/>
      <c r="BD58" s="1060"/>
      <c r="BE58" s="1060"/>
      <c r="BF58" s="1068"/>
    </row>
    <row r="59" spans="2:58" ht="20.25" customHeight="1">
      <c r="B59" s="1277"/>
      <c r="C59" s="981"/>
      <c r="D59" s="1000"/>
      <c r="E59" s="1010"/>
      <c r="F59" s="1013"/>
      <c r="G59" s="1023"/>
      <c r="H59" s="1034"/>
      <c r="I59" s="1041"/>
      <c r="J59" s="1041"/>
      <c r="K59" s="1045"/>
      <c r="L59" s="1051"/>
      <c r="M59" s="1059"/>
      <c r="N59" s="1059"/>
      <c r="O59" s="1067"/>
      <c r="P59" s="1313" t="s">
        <v>325</v>
      </c>
      <c r="Q59" s="1321"/>
      <c r="R59" s="1329"/>
      <c r="S59" s="1338" t="str">
        <f>IF(S58="","",VLOOKUP(S58,#REF!,9,FALSE))</f>
        <v/>
      </c>
      <c r="T59" s="1342" t="str">
        <f>IF(T58="","",VLOOKUP(T58,#REF!,9,FALSE))</f>
        <v/>
      </c>
      <c r="U59" s="1342" t="str">
        <f>IF(U58="","",VLOOKUP(U58,#REF!,9,FALSE))</f>
        <v/>
      </c>
      <c r="V59" s="1342" t="str">
        <f>IF(V58="","",VLOOKUP(V58,#REF!,9,FALSE))</f>
        <v/>
      </c>
      <c r="W59" s="1342" t="str">
        <f>IF(W58="","",VLOOKUP(W58,#REF!,9,FALSE))</f>
        <v/>
      </c>
      <c r="X59" s="1342" t="str">
        <f>IF(X58="","",VLOOKUP(X58,#REF!,9,FALSE))</f>
        <v/>
      </c>
      <c r="Y59" s="1346" t="str">
        <f>IF(Y58="","",VLOOKUP(Y58,#REF!,9,FALSE))</f>
        <v/>
      </c>
      <c r="Z59" s="1338" t="str">
        <f>IF(Z58="","",VLOOKUP(Z58,#REF!,9,FALSE))</f>
        <v/>
      </c>
      <c r="AA59" s="1342" t="str">
        <f>IF(AA58="","",VLOOKUP(AA58,#REF!,9,FALSE))</f>
        <v/>
      </c>
      <c r="AB59" s="1342" t="str">
        <f>IF(AB58="","",VLOOKUP(AB58,#REF!,9,FALSE))</f>
        <v/>
      </c>
      <c r="AC59" s="1342" t="str">
        <f>IF(AC58="","",VLOOKUP(AC58,#REF!,9,FALSE))</f>
        <v/>
      </c>
      <c r="AD59" s="1342" t="str">
        <f>IF(AD58="","",VLOOKUP(AD58,#REF!,9,FALSE))</f>
        <v/>
      </c>
      <c r="AE59" s="1342" t="str">
        <f>IF(AE58="","",VLOOKUP(AE58,#REF!,9,FALSE))</f>
        <v/>
      </c>
      <c r="AF59" s="1346" t="str">
        <f>IF(AF58="","",VLOOKUP(AF58,#REF!,9,FALSE))</f>
        <v/>
      </c>
      <c r="AG59" s="1338" t="str">
        <f>IF(AG58="","",VLOOKUP(AG58,#REF!,9,FALSE))</f>
        <v/>
      </c>
      <c r="AH59" s="1342" t="str">
        <f>IF(AH58="","",VLOOKUP(AH58,#REF!,9,FALSE))</f>
        <v/>
      </c>
      <c r="AI59" s="1342" t="str">
        <f>IF(AI58="","",VLOOKUP(AI58,#REF!,9,FALSE))</f>
        <v/>
      </c>
      <c r="AJ59" s="1342" t="str">
        <f>IF(AJ58="","",VLOOKUP(AJ58,#REF!,9,FALSE))</f>
        <v/>
      </c>
      <c r="AK59" s="1342" t="str">
        <f>IF(AK58="","",VLOOKUP(AK58,#REF!,9,FALSE))</f>
        <v/>
      </c>
      <c r="AL59" s="1342" t="str">
        <f>IF(AL58="","",VLOOKUP(AL58,#REF!,9,FALSE))</f>
        <v/>
      </c>
      <c r="AM59" s="1346" t="str">
        <f>IF(AM58="","",VLOOKUP(AM58,#REF!,9,FALSE))</f>
        <v/>
      </c>
      <c r="AN59" s="1338" t="str">
        <f>IF(AN58="","",VLOOKUP(AN58,#REF!,9,FALSE))</f>
        <v/>
      </c>
      <c r="AO59" s="1342" t="str">
        <f>IF(AO58="","",VLOOKUP(AO58,#REF!,9,FALSE))</f>
        <v/>
      </c>
      <c r="AP59" s="1342" t="str">
        <f>IF(AP58="","",VLOOKUP(AP58,#REF!,9,FALSE))</f>
        <v/>
      </c>
      <c r="AQ59" s="1342" t="str">
        <f>IF(AQ58="","",VLOOKUP(AQ58,#REF!,9,FALSE))</f>
        <v/>
      </c>
      <c r="AR59" s="1342" t="str">
        <f>IF(AR58="","",VLOOKUP(AR58,#REF!,9,FALSE))</f>
        <v/>
      </c>
      <c r="AS59" s="1342" t="str">
        <f>IF(AS58="","",VLOOKUP(AS58,#REF!,9,FALSE))</f>
        <v/>
      </c>
      <c r="AT59" s="1346" t="str">
        <f>IF(AT58="","",VLOOKUP(AT58,#REF!,9,FALSE))</f>
        <v/>
      </c>
      <c r="AU59" s="1338" t="str">
        <f>IF(AU58="","",VLOOKUP(AU58,#REF!,9,FALSE))</f>
        <v/>
      </c>
      <c r="AV59" s="1342" t="str">
        <f>IF(AV58="","",VLOOKUP(AV58,#REF!,9,FALSE))</f>
        <v/>
      </c>
      <c r="AW59" s="1342" t="str">
        <f>IF(AW58="","",VLOOKUP(AW58,#REF!,9,FALSE))</f>
        <v/>
      </c>
      <c r="AX59" s="1358">
        <f>IF($BB$3="４週",SUM(S59:AT59),IF($BB$3="暦月",SUM(S59:AW59),""))</f>
        <v>0</v>
      </c>
      <c r="AY59" s="1371"/>
      <c r="AZ59" s="1383">
        <f>IF($BB$3="４週",AX59/4,IF($BB$3="暦月",'【記載例】通所型サービス'!AX59/('【記載例】通所型サービス'!$BB$8/7),""))</f>
        <v>0</v>
      </c>
      <c r="BA59" s="1393"/>
      <c r="BB59" s="1224"/>
      <c r="BC59" s="1059"/>
      <c r="BD59" s="1059"/>
      <c r="BE59" s="1059"/>
      <c r="BF59" s="1067"/>
    </row>
    <row r="60" spans="2:58" ht="20.25" customHeight="1">
      <c r="B60" s="1278"/>
      <c r="C60" s="982"/>
      <c r="D60" s="1001"/>
      <c r="E60" s="1011"/>
      <c r="F60" s="1016">
        <f>C58</f>
        <v>0</v>
      </c>
      <c r="G60" s="1025"/>
      <c r="H60" s="1035"/>
      <c r="I60" s="1042"/>
      <c r="J60" s="1042"/>
      <c r="K60" s="1046"/>
      <c r="L60" s="1054"/>
      <c r="M60" s="1062"/>
      <c r="N60" s="1062"/>
      <c r="O60" s="1070"/>
      <c r="P60" s="1316" t="s">
        <v>490</v>
      </c>
      <c r="Q60" s="1324"/>
      <c r="R60" s="1332"/>
      <c r="S60" s="1339" t="str">
        <f>IF(S58="","",VLOOKUP(S58,#REF!,19,FALSE))</f>
        <v/>
      </c>
      <c r="T60" s="1343" t="str">
        <f>IF(T58="","",VLOOKUP(T58,#REF!,19,FALSE))</f>
        <v/>
      </c>
      <c r="U60" s="1343" t="str">
        <f>IF(U58="","",VLOOKUP(U58,#REF!,19,FALSE))</f>
        <v/>
      </c>
      <c r="V60" s="1343" t="str">
        <f>IF(V58="","",VLOOKUP(V58,#REF!,19,FALSE))</f>
        <v/>
      </c>
      <c r="W60" s="1343" t="str">
        <f>IF(W58="","",VLOOKUP(W58,#REF!,19,FALSE))</f>
        <v/>
      </c>
      <c r="X60" s="1343" t="str">
        <f>IF(X58="","",VLOOKUP(X58,#REF!,19,FALSE))</f>
        <v/>
      </c>
      <c r="Y60" s="1347" t="str">
        <f>IF(Y58="","",VLOOKUP(Y58,#REF!,19,FALSE))</f>
        <v/>
      </c>
      <c r="Z60" s="1339" t="str">
        <f>IF(Z58="","",VLOOKUP(Z58,#REF!,19,FALSE))</f>
        <v/>
      </c>
      <c r="AA60" s="1343" t="str">
        <f>IF(AA58="","",VLOOKUP(AA58,#REF!,19,FALSE))</f>
        <v/>
      </c>
      <c r="AB60" s="1343" t="str">
        <f>IF(AB58="","",VLOOKUP(AB58,#REF!,19,FALSE))</f>
        <v/>
      </c>
      <c r="AC60" s="1343" t="str">
        <f>IF(AC58="","",VLOOKUP(AC58,#REF!,19,FALSE))</f>
        <v/>
      </c>
      <c r="AD60" s="1343" t="str">
        <f>IF(AD58="","",VLOOKUP(AD58,#REF!,19,FALSE))</f>
        <v/>
      </c>
      <c r="AE60" s="1343" t="str">
        <f>IF(AE58="","",VLOOKUP(AE58,#REF!,19,FALSE))</f>
        <v/>
      </c>
      <c r="AF60" s="1347" t="str">
        <f>IF(AF58="","",VLOOKUP(AF58,#REF!,19,FALSE))</f>
        <v/>
      </c>
      <c r="AG60" s="1339" t="str">
        <f>IF(AG58="","",VLOOKUP(AG58,#REF!,19,FALSE))</f>
        <v/>
      </c>
      <c r="AH60" s="1343" t="str">
        <f>IF(AH58="","",VLOOKUP(AH58,#REF!,19,FALSE))</f>
        <v/>
      </c>
      <c r="AI60" s="1343" t="str">
        <f>IF(AI58="","",VLOOKUP(AI58,#REF!,19,FALSE))</f>
        <v/>
      </c>
      <c r="AJ60" s="1343" t="str">
        <f>IF(AJ58="","",VLOOKUP(AJ58,#REF!,19,FALSE))</f>
        <v/>
      </c>
      <c r="AK60" s="1343" t="str">
        <f>IF(AK58="","",VLOOKUP(AK58,#REF!,19,FALSE))</f>
        <v/>
      </c>
      <c r="AL60" s="1343" t="str">
        <f>IF(AL58="","",VLOOKUP(AL58,#REF!,19,FALSE))</f>
        <v/>
      </c>
      <c r="AM60" s="1347" t="str">
        <f>IF(AM58="","",VLOOKUP(AM58,#REF!,19,FALSE))</f>
        <v/>
      </c>
      <c r="AN60" s="1339" t="str">
        <f>IF(AN58="","",VLOOKUP(AN58,#REF!,19,FALSE))</f>
        <v/>
      </c>
      <c r="AO60" s="1343" t="str">
        <f>IF(AO58="","",VLOOKUP(AO58,#REF!,19,FALSE))</f>
        <v/>
      </c>
      <c r="AP60" s="1343" t="str">
        <f>IF(AP58="","",VLOOKUP(AP58,#REF!,19,FALSE))</f>
        <v/>
      </c>
      <c r="AQ60" s="1343" t="str">
        <f>IF(AQ58="","",VLOOKUP(AQ58,#REF!,19,FALSE))</f>
        <v/>
      </c>
      <c r="AR60" s="1343" t="str">
        <f>IF(AR58="","",VLOOKUP(AR58,#REF!,19,FALSE))</f>
        <v/>
      </c>
      <c r="AS60" s="1343" t="str">
        <f>IF(AS58="","",VLOOKUP(AS58,#REF!,19,FALSE))</f>
        <v/>
      </c>
      <c r="AT60" s="1347" t="str">
        <f>IF(AT58="","",VLOOKUP(AT58,#REF!,19,FALSE))</f>
        <v/>
      </c>
      <c r="AU60" s="1339" t="str">
        <f>IF(AU58="","",VLOOKUP(AU58,#REF!,19,FALSE))</f>
        <v/>
      </c>
      <c r="AV60" s="1343" t="str">
        <f>IF(AV58="","",VLOOKUP(AV58,#REF!,19,FALSE))</f>
        <v/>
      </c>
      <c r="AW60" s="1343" t="str">
        <f>IF(AW58="","",VLOOKUP(AW58,#REF!,19,FALSE))</f>
        <v/>
      </c>
      <c r="AX60" s="1359">
        <f>IF($BB$3="４週",SUM(S60:AT60),IF($BB$3="暦月",SUM(S60:AW60),""))</f>
        <v>0</v>
      </c>
      <c r="AY60" s="1372"/>
      <c r="AZ60" s="1384">
        <f>IF($BB$3="４週",AX60/4,IF($BB$3="暦月",'【記載例】通所型サービス'!AX60/('【記載例】通所型サービス'!$BB$8/7),""))</f>
        <v>0</v>
      </c>
      <c r="BA60" s="1394"/>
      <c r="BB60" s="1226"/>
      <c r="BC60" s="1062"/>
      <c r="BD60" s="1062"/>
      <c r="BE60" s="1062"/>
      <c r="BF60" s="1070"/>
    </row>
    <row r="61" spans="2:58" s="1274" customFormat="1" ht="6" customHeight="1">
      <c r="B61" s="1279"/>
      <c r="C61" s="1288"/>
      <c r="D61" s="1288"/>
      <c r="E61" s="1288"/>
      <c r="F61" s="1296"/>
      <c r="G61" s="1296"/>
      <c r="H61" s="1304"/>
      <c r="I61" s="1304"/>
      <c r="J61" s="1304"/>
      <c r="K61" s="1304"/>
      <c r="L61" s="1296"/>
      <c r="M61" s="1296"/>
      <c r="N61" s="1296"/>
      <c r="O61" s="1296"/>
      <c r="P61" s="1317"/>
      <c r="Q61" s="1317"/>
      <c r="R61" s="1317"/>
      <c r="S61" s="1304"/>
      <c r="T61" s="1304"/>
      <c r="U61" s="1304"/>
      <c r="V61" s="1304"/>
      <c r="W61" s="1304"/>
      <c r="X61" s="1304"/>
      <c r="Y61" s="1304"/>
      <c r="Z61" s="1304"/>
      <c r="AA61" s="1304"/>
      <c r="AB61" s="1304"/>
      <c r="AC61" s="1304"/>
      <c r="AD61" s="1304"/>
      <c r="AE61" s="1304"/>
      <c r="AF61" s="1304"/>
      <c r="AG61" s="1304"/>
      <c r="AH61" s="1304"/>
      <c r="AI61" s="1304"/>
      <c r="AJ61" s="1304"/>
      <c r="AK61" s="1304"/>
      <c r="AL61" s="1304"/>
      <c r="AM61" s="1304"/>
      <c r="AN61" s="1304"/>
      <c r="AO61" s="1304"/>
      <c r="AP61" s="1304"/>
      <c r="AQ61" s="1304"/>
      <c r="AR61" s="1304"/>
      <c r="AS61" s="1304"/>
      <c r="AT61" s="1304"/>
      <c r="AU61" s="1304"/>
      <c r="AV61" s="1304"/>
      <c r="AW61" s="1304"/>
      <c r="AX61" s="1361"/>
      <c r="AY61" s="1361"/>
      <c r="AZ61" s="1361"/>
      <c r="BA61" s="1361"/>
      <c r="BB61" s="1296"/>
      <c r="BC61" s="1296"/>
      <c r="BD61" s="1296"/>
      <c r="BE61" s="1296"/>
      <c r="BF61" s="1415"/>
    </row>
    <row r="62" spans="2:58" ht="20.100000000000001" customHeight="1">
      <c r="B62" s="1280"/>
      <c r="C62" s="1289"/>
      <c r="D62" s="1289"/>
      <c r="E62" s="1289"/>
      <c r="F62" s="1289"/>
      <c r="G62" s="1300" t="s">
        <v>464</v>
      </c>
      <c r="H62" s="1300"/>
      <c r="I62" s="1300"/>
      <c r="J62" s="1300"/>
      <c r="K62" s="1300"/>
      <c r="L62" s="1300"/>
      <c r="M62" s="1300"/>
      <c r="N62" s="1300"/>
      <c r="O62" s="1300"/>
      <c r="P62" s="1300"/>
      <c r="Q62" s="1300"/>
      <c r="R62" s="1333"/>
      <c r="S62" s="1340" t="e">
        <f t="shared" ref="S62:AW62" si="1">IF(SUMIF($F$22:$F$60,"生活相談員",S22:S60)=0,"",SUMIF($F$22:$F$60,"生活相談員",S22:S60))</f>
        <v>#REF!</v>
      </c>
      <c r="T62" s="1344" t="e">
        <f t="shared" si="1"/>
        <v>#REF!</v>
      </c>
      <c r="U62" s="1344" t="e">
        <f t="shared" si="1"/>
        <v>#REF!</v>
      </c>
      <c r="V62" s="1344" t="e">
        <f t="shared" si="1"/>
        <v>#REF!</v>
      </c>
      <c r="W62" s="1344" t="e">
        <f t="shared" si="1"/>
        <v>#REF!</v>
      </c>
      <c r="X62" s="1344" t="e">
        <f t="shared" si="1"/>
        <v>#REF!</v>
      </c>
      <c r="Y62" s="1348" t="e">
        <f t="shared" si="1"/>
        <v>#REF!</v>
      </c>
      <c r="Z62" s="1340" t="e">
        <f t="shared" si="1"/>
        <v>#REF!</v>
      </c>
      <c r="AA62" s="1344" t="e">
        <f t="shared" si="1"/>
        <v>#REF!</v>
      </c>
      <c r="AB62" s="1344" t="e">
        <f t="shared" si="1"/>
        <v>#REF!</v>
      </c>
      <c r="AC62" s="1344" t="e">
        <f t="shared" si="1"/>
        <v>#REF!</v>
      </c>
      <c r="AD62" s="1344" t="e">
        <f t="shared" si="1"/>
        <v>#REF!</v>
      </c>
      <c r="AE62" s="1344" t="e">
        <f t="shared" si="1"/>
        <v>#REF!</v>
      </c>
      <c r="AF62" s="1348" t="e">
        <f t="shared" si="1"/>
        <v>#REF!</v>
      </c>
      <c r="AG62" s="1340" t="e">
        <f t="shared" si="1"/>
        <v>#REF!</v>
      </c>
      <c r="AH62" s="1344" t="e">
        <f t="shared" si="1"/>
        <v>#REF!</v>
      </c>
      <c r="AI62" s="1344" t="e">
        <f t="shared" si="1"/>
        <v>#REF!</v>
      </c>
      <c r="AJ62" s="1344" t="e">
        <f t="shared" si="1"/>
        <v>#REF!</v>
      </c>
      <c r="AK62" s="1344" t="e">
        <f t="shared" si="1"/>
        <v>#REF!</v>
      </c>
      <c r="AL62" s="1344" t="e">
        <f t="shared" si="1"/>
        <v>#REF!</v>
      </c>
      <c r="AM62" s="1348" t="e">
        <f t="shared" si="1"/>
        <v>#REF!</v>
      </c>
      <c r="AN62" s="1340" t="e">
        <f t="shared" si="1"/>
        <v>#REF!</v>
      </c>
      <c r="AO62" s="1344" t="e">
        <f t="shared" si="1"/>
        <v>#REF!</v>
      </c>
      <c r="AP62" s="1344" t="e">
        <f t="shared" si="1"/>
        <v>#REF!</v>
      </c>
      <c r="AQ62" s="1344" t="e">
        <f t="shared" si="1"/>
        <v>#REF!</v>
      </c>
      <c r="AR62" s="1344" t="e">
        <f t="shared" si="1"/>
        <v>#REF!</v>
      </c>
      <c r="AS62" s="1344" t="e">
        <f t="shared" si="1"/>
        <v>#REF!</v>
      </c>
      <c r="AT62" s="1348" t="e">
        <f t="shared" si="1"/>
        <v>#REF!</v>
      </c>
      <c r="AU62" s="1340" t="str">
        <f t="shared" si="1"/>
        <v/>
      </c>
      <c r="AV62" s="1344" t="str">
        <f t="shared" si="1"/>
        <v/>
      </c>
      <c r="AW62" s="1348" t="str">
        <f t="shared" si="1"/>
        <v/>
      </c>
      <c r="AX62" s="1362" t="e">
        <f>IF(SUMIF($F$22:$F$60,"生活相談員",AX22:AY60)=0,"",SUMIF($F$22:$F$60,"生活相談員",AX22:AY60))</f>
        <v>#REF!</v>
      </c>
      <c r="AY62" s="1374"/>
      <c r="AZ62" s="1386" t="e">
        <f>IF(AX62="","",IF($BB$3="４週",AX62/4,IF($BB$3="暦月",AX62/('【記載例】通所型サービス'!$BB$8/7),"")))</f>
        <v>#REF!</v>
      </c>
      <c r="BA62" s="1396"/>
      <c r="BB62" s="1402"/>
      <c r="BC62" s="1407"/>
      <c r="BD62" s="1407"/>
      <c r="BE62" s="1407"/>
      <c r="BF62" s="1416"/>
    </row>
    <row r="63" spans="2:58" ht="20.25" customHeight="1">
      <c r="B63" s="1281"/>
      <c r="C63" s="1290"/>
      <c r="D63" s="1290"/>
      <c r="E63" s="1290"/>
      <c r="F63" s="1290"/>
      <c r="G63" s="1301" t="s">
        <v>407</v>
      </c>
      <c r="H63" s="1301"/>
      <c r="I63" s="1301"/>
      <c r="J63" s="1301"/>
      <c r="K63" s="1301"/>
      <c r="L63" s="1301"/>
      <c r="M63" s="1301"/>
      <c r="N63" s="1301"/>
      <c r="O63" s="1301"/>
      <c r="P63" s="1301"/>
      <c r="Q63" s="1301"/>
      <c r="R63" s="1334"/>
      <c r="S63" s="1114" t="e">
        <f t="shared" ref="S63:AX63" si="2">IF(SUMIF($F$22:$F$60,"介護職員",S22:S60)=0,"",SUMIF($F$22:$F$60,"介護職員",S22:S60))</f>
        <v>#REF!</v>
      </c>
      <c r="T63" s="1127" t="e">
        <f t="shared" si="2"/>
        <v>#REF!</v>
      </c>
      <c r="U63" s="1127" t="e">
        <f t="shared" si="2"/>
        <v>#REF!</v>
      </c>
      <c r="V63" s="1127" t="e">
        <f t="shared" si="2"/>
        <v>#REF!</v>
      </c>
      <c r="W63" s="1127" t="e">
        <f t="shared" si="2"/>
        <v>#REF!</v>
      </c>
      <c r="X63" s="1127" t="e">
        <f t="shared" si="2"/>
        <v>#REF!</v>
      </c>
      <c r="Y63" s="1140" t="e">
        <f t="shared" si="2"/>
        <v>#REF!</v>
      </c>
      <c r="Z63" s="1114" t="e">
        <f t="shared" si="2"/>
        <v>#REF!</v>
      </c>
      <c r="AA63" s="1127" t="e">
        <f t="shared" si="2"/>
        <v>#REF!</v>
      </c>
      <c r="AB63" s="1127" t="e">
        <f t="shared" si="2"/>
        <v>#REF!</v>
      </c>
      <c r="AC63" s="1127" t="e">
        <f t="shared" si="2"/>
        <v>#REF!</v>
      </c>
      <c r="AD63" s="1127" t="e">
        <f t="shared" si="2"/>
        <v>#REF!</v>
      </c>
      <c r="AE63" s="1127" t="e">
        <f t="shared" si="2"/>
        <v>#REF!</v>
      </c>
      <c r="AF63" s="1140" t="e">
        <f t="shared" si="2"/>
        <v>#REF!</v>
      </c>
      <c r="AG63" s="1114" t="e">
        <f t="shared" si="2"/>
        <v>#REF!</v>
      </c>
      <c r="AH63" s="1127" t="e">
        <f t="shared" si="2"/>
        <v>#REF!</v>
      </c>
      <c r="AI63" s="1127" t="e">
        <f t="shared" si="2"/>
        <v>#REF!</v>
      </c>
      <c r="AJ63" s="1127" t="e">
        <f t="shared" si="2"/>
        <v>#REF!</v>
      </c>
      <c r="AK63" s="1127" t="e">
        <f t="shared" si="2"/>
        <v>#REF!</v>
      </c>
      <c r="AL63" s="1127" t="e">
        <f t="shared" si="2"/>
        <v>#REF!</v>
      </c>
      <c r="AM63" s="1140" t="e">
        <f t="shared" si="2"/>
        <v>#REF!</v>
      </c>
      <c r="AN63" s="1114" t="e">
        <f t="shared" si="2"/>
        <v>#REF!</v>
      </c>
      <c r="AO63" s="1127" t="e">
        <f t="shared" si="2"/>
        <v>#REF!</v>
      </c>
      <c r="AP63" s="1127" t="e">
        <f t="shared" si="2"/>
        <v>#REF!</v>
      </c>
      <c r="AQ63" s="1127" t="e">
        <f t="shared" si="2"/>
        <v>#REF!</v>
      </c>
      <c r="AR63" s="1127" t="e">
        <f t="shared" si="2"/>
        <v>#REF!</v>
      </c>
      <c r="AS63" s="1127" t="e">
        <f t="shared" si="2"/>
        <v>#REF!</v>
      </c>
      <c r="AT63" s="1140" t="e">
        <f t="shared" si="2"/>
        <v>#REF!</v>
      </c>
      <c r="AU63" s="1114" t="str">
        <f t="shared" si="2"/>
        <v/>
      </c>
      <c r="AV63" s="1127" t="str">
        <f t="shared" si="2"/>
        <v/>
      </c>
      <c r="AW63" s="1140" t="str">
        <f t="shared" si="2"/>
        <v/>
      </c>
      <c r="AX63" s="1363" t="e">
        <f t="shared" si="2"/>
        <v>#REF!</v>
      </c>
      <c r="AY63" s="1375"/>
      <c r="AZ63" s="1387" t="e">
        <f>IF(AX63="","",IF($BB$3="４週",AX63/4,IF($BB$3="暦月",AX63/('【記載例】通所型サービス'!$BB$8/7),"")))</f>
        <v>#REF!</v>
      </c>
      <c r="BA63" s="1397"/>
      <c r="BB63" s="1403"/>
      <c r="BC63" s="1408"/>
      <c r="BD63" s="1408"/>
      <c r="BE63" s="1408"/>
      <c r="BF63" s="1417"/>
    </row>
    <row r="64" spans="2:58" ht="20.25" customHeight="1">
      <c r="B64" s="1281"/>
      <c r="C64" s="1290"/>
      <c r="D64" s="1290"/>
      <c r="E64" s="1290"/>
      <c r="F64" s="1290"/>
      <c r="G64" s="1301" t="s">
        <v>486</v>
      </c>
      <c r="H64" s="1301"/>
      <c r="I64" s="1301"/>
      <c r="J64" s="1301"/>
      <c r="K64" s="1301"/>
      <c r="L64" s="1301"/>
      <c r="M64" s="1301"/>
      <c r="N64" s="1301"/>
      <c r="O64" s="1301"/>
      <c r="P64" s="1301"/>
      <c r="Q64" s="1301"/>
      <c r="R64" s="1334"/>
      <c r="S64" s="1111">
        <v>20</v>
      </c>
      <c r="T64" s="1124">
        <v>20</v>
      </c>
      <c r="U64" s="1124">
        <v>20</v>
      </c>
      <c r="V64" s="1124">
        <v>20</v>
      </c>
      <c r="W64" s="1124">
        <v>20</v>
      </c>
      <c r="X64" s="1124">
        <v>20</v>
      </c>
      <c r="Y64" s="1137">
        <v>20</v>
      </c>
      <c r="Z64" s="1111">
        <v>20</v>
      </c>
      <c r="AA64" s="1124">
        <v>20</v>
      </c>
      <c r="AB64" s="1124">
        <v>20</v>
      </c>
      <c r="AC64" s="1124">
        <v>20</v>
      </c>
      <c r="AD64" s="1124">
        <v>20</v>
      </c>
      <c r="AE64" s="1124">
        <v>20</v>
      </c>
      <c r="AF64" s="1137">
        <v>20</v>
      </c>
      <c r="AG64" s="1111">
        <v>20</v>
      </c>
      <c r="AH64" s="1124">
        <v>20</v>
      </c>
      <c r="AI64" s="1124">
        <v>20</v>
      </c>
      <c r="AJ64" s="1124">
        <v>20</v>
      </c>
      <c r="AK64" s="1124">
        <v>20</v>
      </c>
      <c r="AL64" s="1124">
        <v>20</v>
      </c>
      <c r="AM64" s="1137">
        <v>20</v>
      </c>
      <c r="AN64" s="1111">
        <v>20</v>
      </c>
      <c r="AO64" s="1124">
        <v>20</v>
      </c>
      <c r="AP64" s="1124">
        <v>20</v>
      </c>
      <c r="AQ64" s="1124">
        <v>20</v>
      </c>
      <c r="AR64" s="1124">
        <v>20</v>
      </c>
      <c r="AS64" s="1124">
        <v>20</v>
      </c>
      <c r="AT64" s="1137">
        <v>20</v>
      </c>
      <c r="AU64" s="1111"/>
      <c r="AV64" s="1124"/>
      <c r="AW64" s="1137"/>
      <c r="AX64" s="1364"/>
      <c r="AY64" s="1376"/>
      <c r="AZ64" s="1376"/>
      <c r="BA64" s="1398"/>
      <c r="BB64" s="1403"/>
      <c r="BC64" s="1408"/>
      <c r="BD64" s="1408"/>
      <c r="BE64" s="1408"/>
      <c r="BF64" s="1417"/>
    </row>
    <row r="65" spans="1:73" ht="20.25" customHeight="1">
      <c r="B65" s="1281"/>
      <c r="C65" s="1290"/>
      <c r="D65" s="1290"/>
      <c r="E65" s="1290"/>
      <c r="F65" s="1290"/>
      <c r="G65" s="1301" t="s">
        <v>107</v>
      </c>
      <c r="H65" s="1301"/>
      <c r="I65" s="1301"/>
      <c r="J65" s="1301"/>
      <c r="K65" s="1301"/>
      <c r="L65" s="1301"/>
      <c r="M65" s="1301"/>
      <c r="N65" s="1301"/>
      <c r="O65" s="1301"/>
      <c r="P65" s="1301"/>
      <c r="Q65" s="1301"/>
      <c r="R65" s="1334"/>
      <c r="S65" s="1111">
        <v>7</v>
      </c>
      <c r="T65" s="1124">
        <v>7</v>
      </c>
      <c r="U65" s="1124">
        <v>7</v>
      </c>
      <c r="V65" s="1124">
        <v>7</v>
      </c>
      <c r="W65" s="1124">
        <v>7</v>
      </c>
      <c r="X65" s="1124">
        <v>7</v>
      </c>
      <c r="Y65" s="1137">
        <v>7</v>
      </c>
      <c r="Z65" s="1111">
        <v>7</v>
      </c>
      <c r="AA65" s="1124">
        <v>7</v>
      </c>
      <c r="AB65" s="1124">
        <v>7</v>
      </c>
      <c r="AC65" s="1124">
        <v>7</v>
      </c>
      <c r="AD65" s="1124">
        <v>7</v>
      </c>
      <c r="AE65" s="1124">
        <v>7</v>
      </c>
      <c r="AF65" s="1137">
        <v>7</v>
      </c>
      <c r="AG65" s="1111">
        <v>7</v>
      </c>
      <c r="AH65" s="1124">
        <v>7</v>
      </c>
      <c r="AI65" s="1124">
        <v>7</v>
      </c>
      <c r="AJ65" s="1124">
        <v>7</v>
      </c>
      <c r="AK65" s="1124">
        <v>7</v>
      </c>
      <c r="AL65" s="1124">
        <v>7</v>
      </c>
      <c r="AM65" s="1137">
        <v>7</v>
      </c>
      <c r="AN65" s="1111">
        <v>7</v>
      </c>
      <c r="AO65" s="1124">
        <v>7</v>
      </c>
      <c r="AP65" s="1124">
        <v>7</v>
      </c>
      <c r="AQ65" s="1124">
        <v>7</v>
      </c>
      <c r="AR65" s="1124">
        <v>7</v>
      </c>
      <c r="AS65" s="1124">
        <v>7</v>
      </c>
      <c r="AT65" s="1137">
        <v>7</v>
      </c>
      <c r="AU65" s="1111"/>
      <c r="AV65" s="1124"/>
      <c r="AW65" s="1137"/>
      <c r="AX65" s="1365"/>
      <c r="AY65" s="1377"/>
      <c r="AZ65" s="1377"/>
      <c r="BA65" s="1399"/>
      <c r="BB65" s="1403"/>
      <c r="BC65" s="1408"/>
      <c r="BD65" s="1408"/>
      <c r="BE65" s="1408"/>
      <c r="BF65" s="1417"/>
    </row>
    <row r="66" spans="1:73" ht="20.25" customHeight="1">
      <c r="B66" s="1282"/>
      <c r="C66" s="1291"/>
      <c r="D66" s="1291"/>
      <c r="E66" s="1291"/>
      <c r="F66" s="1291"/>
      <c r="G66" s="1302" t="s">
        <v>487</v>
      </c>
      <c r="H66" s="1302"/>
      <c r="I66" s="1302"/>
      <c r="J66" s="1302"/>
      <c r="K66" s="1302"/>
      <c r="L66" s="1302"/>
      <c r="M66" s="1302"/>
      <c r="N66" s="1302"/>
      <c r="O66" s="1302"/>
      <c r="P66" s="1302"/>
      <c r="Q66" s="1302"/>
      <c r="R66" s="1335"/>
      <c r="S66" s="1341">
        <f t="shared" ref="S66:AW66" si="3">IF(S65&lt;&gt;"",IF(S64&gt;15,((S64-15)/5+1)*S65,S65),"")</f>
        <v>14</v>
      </c>
      <c r="T66" s="1345">
        <f t="shared" si="3"/>
        <v>14</v>
      </c>
      <c r="U66" s="1345">
        <f t="shared" si="3"/>
        <v>14</v>
      </c>
      <c r="V66" s="1345">
        <f t="shared" si="3"/>
        <v>14</v>
      </c>
      <c r="W66" s="1345">
        <f t="shared" si="3"/>
        <v>14</v>
      </c>
      <c r="X66" s="1345">
        <f t="shared" si="3"/>
        <v>14</v>
      </c>
      <c r="Y66" s="1349">
        <f t="shared" si="3"/>
        <v>14</v>
      </c>
      <c r="Z66" s="1341">
        <f t="shared" si="3"/>
        <v>14</v>
      </c>
      <c r="AA66" s="1345">
        <f t="shared" si="3"/>
        <v>14</v>
      </c>
      <c r="AB66" s="1345">
        <f t="shared" si="3"/>
        <v>14</v>
      </c>
      <c r="AC66" s="1345">
        <f t="shared" si="3"/>
        <v>14</v>
      </c>
      <c r="AD66" s="1345">
        <f t="shared" si="3"/>
        <v>14</v>
      </c>
      <c r="AE66" s="1345">
        <f t="shared" si="3"/>
        <v>14</v>
      </c>
      <c r="AF66" s="1349">
        <f t="shared" si="3"/>
        <v>14</v>
      </c>
      <c r="AG66" s="1341">
        <f t="shared" si="3"/>
        <v>14</v>
      </c>
      <c r="AH66" s="1345">
        <f t="shared" si="3"/>
        <v>14</v>
      </c>
      <c r="AI66" s="1345">
        <f t="shared" si="3"/>
        <v>14</v>
      </c>
      <c r="AJ66" s="1345">
        <f t="shared" si="3"/>
        <v>14</v>
      </c>
      <c r="AK66" s="1345">
        <f t="shared" si="3"/>
        <v>14</v>
      </c>
      <c r="AL66" s="1345">
        <f t="shared" si="3"/>
        <v>14</v>
      </c>
      <c r="AM66" s="1349">
        <f t="shared" si="3"/>
        <v>14</v>
      </c>
      <c r="AN66" s="1341">
        <f t="shared" si="3"/>
        <v>14</v>
      </c>
      <c r="AO66" s="1345">
        <f t="shared" si="3"/>
        <v>14</v>
      </c>
      <c r="AP66" s="1345">
        <f t="shared" si="3"/>
        <v>14</v>
      </c>
      <c r="AQ66" s="1345">
        <f t="shared" si="3"/>
        <v>14</v>
      </c>
      <c r="AR66" s="1345">
        <f t="shared" si="3"/>
        <v>14</v>
      </c>
      <c r="AS66" s="1345">
        <f t="shared" si="3"/>
        <v>14</v>
      </c>
      <c r="AT66" s="1349">
        <f t="shared" si="3"/>
        <v>14</v>
      </c>
      <c r="AU66" s="1114" t="str">
        <f t="shared" si="3"/>
        <v/>
      </c>
      <c r="AV66" s="1127" t="str">
        <f t="shared" si="3"/>
        <v/>
      </c>
      <c r="AW66" s="1140" t="str">
        <f t="shared" si="3"/>
        <v/>
      </c>
      <c r="AX66" s="1365"/>
      <c r="AY66" s="1377"/>
      <c r="AZ66" s="1377"/>
      <c r="BA66" s="1399"/>
      <c r="BB66" s="1403"/>
      <c r="BC66" s="1408"/>
      <c r="BD66" s="1408"/>
      <c r="BE66" s="1408"/>
      <c r="BF66" s="1417"/>
    </row>
    <row r="67" spans="1:73" ht="18.75" customHeight="1">
      <c r="B67" s="1283" t="s">
        <v>484</v>
      </c>
      <c r="C67" s="1292"/>
      <c r="D67" s="1292"/>
      <c r="E67" s="1292"/>
      <c r="F67" s="1292"/>
      <c r="G67" s="1292"/>
      <c r="H67" s="1292"/>
      <c r="I67" s="1292"/>
      <c r="J67" s="1292"/>
      <c r="K67" s="1307"/>
      <c r="L67" s="712" t="s">
        <v>437</v>
      </c>
      <c r="M67" s="712"/>
      <c r="N67" s="712"/>
      <c r="O67" s="712"/>
      <c r="P67" s="712"/>
      <c r="Q67" s="712"/>
      <c r="R67" s="1336"/>
      <c r="S67" s="1113" t="str">
        <f t="shared" ref="S67:AW71" si="4">IF($L67="","",IF(COUNTIFS($F$22:$F$60,$L67,S$22:S$60,"&gt;0")=0,"",COUNTIFS($F$22:$F$60,$L67,S$22:S$60,"&gt;0")))</f>
        <v/>
      </c>
      <c r="T67" s="1126" t="str">
        <f t="shared" si="4"/>
        <v/>
      </c>
      <c r="U67" s="1126" t="str">
        <f t="shared" si="4"/>
        <v/>
      </c>
      <c r="V67" s="1126" t="str">
        <f t="shared" si="4"/>
        <v/>
      </c>
      <c r="W67" s="1126" t="str">
        <f t="shared" si="4"/>
        <v/>
      </c>
      <c r="X67" s="1126" t="str">
        <f t="shared" si="4"/>
        <v/>
      </c>
      <c r="Y67" s="1139" t="str">
        <f t="shared" si="4"/>
        <v/>
      </c>
      <c r="Z67" s="1143" t="str">
        <f t="shared" si="4"/>
        <v/>
      </c>
      <c r="AA67" s="1126" t="str">
        <f t="shared" si="4"/>
        <v/>
      </c>
      <c r="AB67" s="1126" t="str">
        <f t="shared" si="4"/>
        <v/>
      </c>
      <c r="AC67" s="1126" t="str">
        <f t="shared" si="4"/>
        <v/>
      </c>
      <c r="AD67" s="1126" t="str">
        <f t="shared" si="4"/>
        <v/>
      </c>
      <c r="AE67" s="1126" t="str">
        <f t="shared" si="4"/>
        <v/>
      </c>
      <c r="AF67" s="1139" t="str">
        <f t="shared" si="4"/>
        <v/>
      </c>
      <c r="AG67" s="1126" t="str">
        <f t="shared" si="4"/>
        <v/>
      </c>
      <c r="AH67" s="1126" t="str">
        <f t="shared" si="4"/>
        <v/>
      </c>
      <c r="AI67" s="1126" t="str">
        <f t="shared" si="4"/>
        <v/>
      </c>
      <c r="AJ67" s="1126" t="str">
        <f t="shared" si="4"/>
        <v/>
      </c>
      <c r="AK67" s="1126" t="str">
        <f t="shared" si="4"/>
        <v/>
      </c>
      <c r="AL67" s="1126" t="str">
        <f t="shared" si="4"/>
        <v/>
      </c>
      <c r="AM67" s="1139" t="str">
        <f t="shared" si="4"/>
        <v/>
      </c>
      <c r="AN67" s="1126" t="str">
        <f t="shared" si="4"/>
        <v/>
      </c>
      <c r="AO67" s="1126" t="str">
        <f t="shared" si="4"/>
        <v/>
      </c>
      <c r="AP67" s="1126" t="str">
        <f t="shared" si="4"/>
        <v/>
      </c>
      <c r="AQ67" s="1126" t="str">
        <f t="shared" si="4"/>
        <v/>
      </c>
      <c r="AR67" s="1126" t="str">
        <f t="shared" si="4"/>
        <v/>
      </c>
      <c r="AS67" s="1126" t="str">
        <f t="shared" si="4"/>
        <v/>
      </c>
      <c r="AT67" s="1139" t="str">
        <f t="shared" si="4"/>
        <v/>
      </c>
      <c r="AU67" s="1126" t="str">
        <f t="shared" si="4"/>
        <v/>
      </c>
      <c r="AV67" s="1126" t="str">
        <f t="shared" si="4"/>
        <v/>
      </c>
      <c r="AW67" s="1139" t="str">
        <f t="shared" si="4"/>
        <v/>
      </c>
      <c r="AX67" s="1365"/>
      <c r="AY67" s="1377"/>
      <c r="AZ67" s="1377"/>
      <c r="BA67" s="1399"/>
      <c r="BB67" s="1403"/>
      <c r="BC67" s="1408"/>
      <c r="BD67" s="1408"/>
      <c r="BE67" s="1408"/>
      <c r="BF67" s="1417"/>
    </row>
    <row r="68" spans="1:73" ht="18.75" customHeight="1">
      <c r="B68" s="1283"/>
      <c r="C68" s="1292"/>
      <c r="D68" s="1292"/>
      <c r="E68" s="1292"/>
      <c r="F68" s="1292"/>
      <c r="G68" s="1292"/>
      <c r="H68" s="1292"/>
      <c r="I68" s="1292"/>
      <c r="J68" s="1292"/>
      <c r="K68" s="1307"/>
      <c r="L68" s="835" t="s">
        <v>347</v>
      </c>
      <c r="M68" s="835"/>
      <c r="N68" s="835"/>
      <c r="O68" s="835"/>
      <c r="P68" s="835"/>
      <c r="Q68" s="835"/>
      <c r="R68" s="1337"/>
      <c r="S68" s="1114" t="str">
        <f t="shared" si="4"/>
        <v/>
      </c>
      <c r="T68" s="1127" t="str">
        <f t="shared" si="4"/>
        <v/>
      </c>
      <c r="U68" s="1127" t="str">
        <f t="shared" si="4"/>
        <v/>
      </c>
      <c r="V68" s="1127" t="str">
        <f t="shared" si="4"/>
        <v/>
      </c>
      <c r="W68" s="1127" t="str">
        <f t="shared" si="4"/>
        <v/>
      </c>
      <c r="X68" s="1127" t="str">
        <f t="shared" si="4"/>
        <v/>
      </c>
      <c r="Y68" s="1140" t="str">
        <f t="shared" si="4"/>
        <v/>
      </c>
      <c r="Z68" s="1144" t="str">
        <f t="shared" si="4"/>
        <v/>
      </c>
      <c r="AA68" s="1127" t="str">
        <f t="shared" si="4"/>
        <v/>
      </c>
      <c r="AB68" s="1127" t="str">
        <f t="shared" si="4"/>
        <v/>
      </c>
      <c r="AC68" s="1127" t="str">
        <f t="shared" si="4"/>
        <v/>
      </c>
      <c r="AD68" s="1127" t="str">
        <f t="shared" si="4"/>
        <v/>
      </c>
      <c r="AE68" s="1127" t="str">
        <f t="shared" si="4"/>
        <v/>
      </c>
      <c r="AF68" s="1140" t="str">
        <f t="shared" si="4"/>
        <v/>
      </c>
      <c r="AG68" s="1127" t="str">
        <f t="shared" si="4"/>
        <v/>
      </c>
      <c r="AH68" s="1127" t="str">
        <f t="shared" si="4"/>
        <v/>
      </c>
      <c r="AI68" s="1127" t="str">
        <f t="shared" si="4"/>
        <v/>
      </c>
      <c r="AJ68" s="1127" t="str">
        <f t="shared" si="4"/>
        <v/>
      </c>
      <c r="AK68" s="1127" t="str">
        <f t="shared" si="4"/>
        <v/>
      </c>
      <c r="AL68" s="1127" t="str">
        <f t="shared" si="4"/>
        <v/>
      </c>
      <c r="AM68" s="1140" t="str">
        <f t="shared" si="4"/>
        <v/>
      </c>
      <c r="AN68" s="1127" t="str">
        <f t="shared" si="4"/>
        <v/>
      </c>
      <c r="AO68" s="1127" t="str">
        <f t="shared" si="4"/>
        <v/>
      </c>
      <c r="AP68" s="1127" t="str">
        <f t="shared" si="4"/>
        <v/>
      </c>
      <c r="AQ68" s="1127" t="str">
        <f t="shared" si="4"/>
        <v/>
      </c>
      <c r="AR68" s="1127" t="str">
        <f t="shared" si="4"/>
        <v/>
      </c>
      <c r="AS68" s="1127" t="str">
        <f t="shared" si="4"/>
        <v/>
      </c>
      <c r="AT68" s="1140" t="str">
        <f t="shared" si="4"/>
        <v/>
      </c>
      <c r="AU68" s="1127" t="str">
        <f t="shared" si="4"/>
        <v/>
      </c>
      <c r="AV68" s="1127" t="str">
        <f t="shared" si="4"/>
        <v/>
      </c>
      <c r="AW68" s="1140" t="str">
        <f t="shared" si="4"/>
        <v/>
      </c>
      <c r="AX68" s="1365"/>
      <c r="AY68" s="1377"/>
      <c r="AZ68" s="1377"/>
      <c r="BA68" s="1399"/>
      <c r="BB68" s="1403"/>
      <c r="BC68" s="1408"/>
      <c r="BD68" s="1408"/>
      <c r="BE68" s="1408"/>
      <c r="BF68" s="1417"/>
    </row>
    <row r="69" spans="1:73" ht="18.75" customHeight="1">
      <c r="B69" s="1283"/>
      <c r="C69" s="1292"/>
      <c r="D69" s="1292"/>
      <c r="E69" s="1292"/>
      <c r="F69" s="1292"/>
      <c r="G69" s="1292"/>
      <c r="H69" s="1292"/>
      <c r="I69" s="1292"/>
      <c r="J69" s="1292"/>
      <c r="K69" s="1307"/>
      <c r="L69" s="835" t="s">
        <v>488</v>
      </c>
      <c r="M69" s="835"/>
      <c r="N69" s="835"/>
      <c r="O69" s="835"/>
      <c r="P69" s="835"/>
      <c r="Q69" s="835"/>
      <c r="R69" s="1337"/>
      <c r="S69" s="1114" t="str">
        <f t="shared" si="4"/>
        <v/>
      </c>
      <c r="T69" s="1127" t="str">
        <f t="shared" si="4"/>
        <v/>
      </c>
      <c r="U69" s="1127" t="str">
        <f t="shared" si="4"/>
        <v/>
      </c>
      <c r="V69" s="1127" t="str">
        <f t="shared" si="4"/>
        <v/>
      </c>
      <c r="W69" s="1127" t="str">
        <f t="shared" si="4"/>
        <v/>
      </c>
      <c r="X69" s="1127" t="str">
        <f t="shared" si="4"/>
        <v/>
      </c>
      <c r="Y69" s="1140" t="str">
        <f t="shared" si="4"/>
        <v/>
      </c>
      <c r="Z69" s="1144" t="str">
        <f t="shared" si="4"/>
        <v/>
      </c>
      <c r="AA69" s="1127" t="str">
        <f t="shared" si="4"/>
        <v/>
      </c>
      <c r="AB69" s="1127" t="str">
        <f t="shared" si="4"/>
        <v/>
      </c>
      <c r="AC69" s="1127" t="str">
        <f t="shared" si="4"/>
        <v/>
      </c>
      <c r="AD69" s="1127" t="str">
        <f t="shared" si="4"/>
        <v/>
      </c>
      <c r="AE69" s="1127" t="str">
        <f t="shared" si="4"/>
        <v/>
      </c>
      <c r="AF69" s="1140" t="str">
        <f t="shared" si="4"/>
        <v/>
      </c>
      <c r="AG69" s="1127" t="str">
        <f t="shared" si="4"/>
        <v/>
      </c>
      <c r="AH69" s="1127" t="str">
        <f t="shared" si="4"/>
        <v/>
      </c>
      <c r="AI69" s="1127" t="str">
        <f t="shared" si="4"/>
        <v/>
      </c>
      <c r="AJ69" s="1127" t="str">
        <f t="shared" si="4"/>
        <v/>
      </c>
      <c r="AK69" s="1127" t="str">
        <f t="shared" si="4"/>
        <v/>
      </c>
      <c r="AL69" s="1127" t="str">
        <f t="shared" si="4"/>
        <v/>
      </c>
      <c r="AM69" s="1140" t="str">
        <f t="shared" si="4"/>
        <v/>
      </c>
      <c r="AN69" s="1127" t="str">
        <f t="shared" si="4"/>
        <v/>
      </c>
      <c r="AO69" s="1127" t="str">
        <f t="shared" si="4"/>
        <v/>
      </c>
      <c r="AP69" s="1127" t="str">
        <f t="shared" si="4"/>
        <v/>
      </c>
      <c r="AQ69" s="1127" t="str">
        <f t="shared" si="4"/>
        <v/>
      </c>
      <c r="AR69" s="1127" t="str">
        <f t="shared" si="4"/>
        <v/>
      </c>
      <c r="AS69" s="1127" t="str">
        <f t="shared" si="4"/>
        <v/>
      </c>
      <c r="AT69" s="1140" t="str">
        <f t="shared" si="4"/>
        <v/>
      </c>
      <c r="AU69" s="1127" t="str">
        <f t="shared" si="4"/>
        <v/>
      </c>
      <c r="AV69" s="1127" t="str">
        <f t="shared" si="4"/>
        <v/>
      </c>
      <c r="AW69" s="1140" t="str">
        <f t="shared" si="4"/>
        <v/>
      </c>
      <c r="AX69" s="1365"/>
      <c r="AY69" s="1377"/>
      <c r="AZ69" s="1377"/>
      <c r="BA69" s="1399"/>
      <c r="BB69" s="1403"/>
      <c r="BC69" s="1408"/>
      <c r="BD69" s="1408"/>
      <c r="BE69" s="1408"/>
      <c r="BF69" s="1417"/>
    </row>
    <row r="70" spans="1:73" ht="18.75" customHeight="1">
      <c r="B70" s="1283"/>
      <c r="C70" s="1292"/>
      <c r="D70" s="1292"/>
      <c r="E70" s="1292"/>
      <c r="F70" s="1292"/>
      <c r="G70" s="1292"/>
      <c r="H70" s="1292"/>
      <c r="I70" s="1292"/>
      <c r="J70" s="1292"/>
      <c r="K70" s="1307"/>
      <c r="L70" s="835" t="s">
        <v>489</v>
      </c>
      <c r="M70" s="835"/>
      <c r="N70" s="835"/>
      <c r="O70" s="835"/>
      <c r="P70" s="835"/>
      <c r="Q70" s="835"/>
      <c r="R70" s="1337"/>
      <c r="S70" s="1114" t="str">
        <f t="shared" si="4"/>
        <v/>
      </c>
      <c r="T70" s="1127" t="str">
        <f t="shared" si="4"/>
        <v/>
      </c>
      <c r="U70" s="1127" t="str">
        <f t="shared" si="4"/>
        <v/>
      </c>
      <c r="V70" s="1127" t="str">
        <f t="shared" si="4"/>
        <v/>
      </c>
      <c r="W70" s="1127" t="str">
        <f t="shared" si="4"/>
        <v/>
      </c>
      <c r="X70" s="1127" t="str">
        <f t="shared" si="4"/>
        <v/>
      </c>
      <c r="Y70" s="1140" t="str">
        <f t="shared" si="4"/>
        <v/>
      </c>
      <c r="Z70" s="1144" t="str">
        <f t="shared" si="4"/>
        <v/>
      </c>
      <c r="AA70" s="1127" t="str">
        <f t="shared" si="4"/>
        <v/>
      </c>
      <c r="AB70" s="1127" t="str">
        <f t="shared" si="4"/>
        <v/>
      </c>
      <c r="AC70" s="1127" t="str">
        <f t="shared" si="4"/>
        <v/>
      </c>
      <c r="AD70" s="1127" t="str">
        <f t="shared" si="4"/>
        <v/>
      </c>
      <c r="AE70" s="1127" t="str">
        <f t="shared" si="4"/>
        <v/>
      </c>
      <c r="AF70" s="1140" t="str">
        <f t="shared" si="4"/>
        <v/>
      </c>
      <c r="AG70" s="1127" t="str">
        <f t="shared" si="4"/>
        <v/>
      </c>
      <c r="AH70" s="1127" t="str">
        <f t="shared" si="4"/>
        <v/>
      </c>
      <c r="AI70" s="1127" t="str">
        <f t="shared" si="4"/>
        <v/>
      </c>
      <c r="AJ70" s="1127" t="str">
        <f t="shared" si="4"/>
        <v/>
      </c>
      <c r="AK70" s="1127" t="str">
        <f t="shared" si="4"/>
        <v/>
      </c>
      <c r="AL70" s="1127" t="str">
        <f t="shared" si="4"/>
        <v/>
      </c>
      <c r="AM70" s="1140" t="str">
        <f t="shared" si="4"/>
        <v/>
      </c>
      <c r="AN70" s="1127" t="str">
        <f t="shared" si="4"/>
        <v/>
      </c>
      <c r="AO70" s="1127" t="str">
        <f t="shared" si="4"/>
        <v/>
      </c>
      <c r="AP70" s="1127" t="str">
        <f t="shared" si="4"/>
        <v/>
      </c>
      <c r="AQ70" s="1127" t="str">
        <f t="shared" si="4"/>
        <v/>
      </c>
      <c r="AR70" s="1127" t="str">
        <f t="shared" si="4"/>
        <v/>
      </c>
      <c r="AS70" s="1127" t="str">
        <f t="shared" si="4"/>
        <v/>
      </c>
      <c r="AT70" s="1140" t="str">
        <f t="shared" si="4"/>
        <v/>
      </c>
      <c r="AU70" s="1127" t="str">
        <f t="shared" si="4"/>
        <v/>
      </c>
      <c r="AV70" s="1127" t="str">
        <f t="shared" si="4"/>
        <v/>
      </c>
      <c r="AW70" s="1140" t="str">
        <f t="shared" si="4"/>
        <v/>
      </c>
      <c r="AX70" s="1365"/>
      <c r="AY70" s="1377"/>
      <c r="AZ70" s="1377"/>
      <c r="BA70" s="1399"/>
      <c r="BB70" s="1403"/>
      <c r="BC70" s="1408"/>
      <c r="BD70" s="1408"/>
      <c r="BE70" s="1408"/>
      <c r="BF70" s="1417"/>
    </row>
    <row r="71" spans="1:73" ht="18.75" customHeight="1">
      <c r="B71" s="1284"/>
      <c r="C71" s="1293"/>
      <c r="D71" s="1293"/>
      <c r="E71" s="1293"/>
      <c r="F71" s="1293"/>
      <c r="G71" s="1293"/>
      <c r="H71" s="1293"/>
      <c r="I71" s="1293"/>
      <c r="J71" s="1293"/>
      <c r="K71" s="1308"/>
      <c r="L71" s="1057"/>
      <c r="M71" s="1057"/>
      <c r="N71" s="1057"/>
      <c r="O71" s="1057"/>
      <c r="P71" s="1057"/>
      <c r="Q71" s="1057"/>
      <c r="R71" s="1101"/>
      <c r="S71" s="1115" t="str">
        <f t="shared" si="4"/>
        <v/>
      </c>
      <c r="T71" s="1128" t="str">
        <f t="shared" si="4"/>
        <v/>
      </c>
      <c r="U71" s="1128" t="str">
        <f t="shared" si="4"/>
        <v/>
      </c>
      <c r="V71" s="1128" t="str">
        <f t="shared" si="4"/>
        <v/>
      </c>
      <c r="W71" s="1128" t="str">
        <f t="shared" si="4"/>
        <v/>
      </c>
      <c r="X71" s="1128" t="str">
        <f t="shared" si="4"/>
        <v/>
      </c>
      <c r="Y71" s="1141" t="str">
        <f t="shared" si="4"/>
        <v/>
      </c>
      <c r="Z71" s="1145" t="str">
        <f t="shared" si="4"/>
        <v/>
      </c>
      <c r="AA71" s="1128" t="str">
        <f t="shared" si="4"/>
        <v/>
      </c>
      <c r="AB71" s="1128" t="str">
        <f t="shared" si="4"/>
        <v/>
      </c>
      <c r="AC71" s="1128" t="str">
        <f t="shared" si="4"/>
        <v/>
      </c>
      <c r="AD71" s="1128" t="str">
        <f t="shared" si="4"/>
        <v/>
      </c>
      <c r="AE71" s="1128" t="str">
        <f t="shared" si="4"/>
        <v/>
      </c>
      <c r="AF71" s="1141" t="str">
        <f t="shared" si="4"/>
        <v/>
      </c>
      <c r="AG71" s="1128" t="str">
        <f t="shared" si="4"/>
        <v/>
      </c>
      <c r="AH71" s="1128" t="str">
        <f t="shared" si="4"/>
        <v/>
      </c>
      <c r="AI71" s="1128" t="str">
        <f t="shared" si="4"/>
        <v/>
      </c>
      <c r="AJ71" s="1128" t="str">
        <f t="shared" si="4"/>
        <v/>
      </c>
      <c r="AK71" s="1128" t="str">
        <f t="shared" si="4"/>
        <v/>
      </c>
      <c r="AL71" s="1128" t="str">
        <f t="shared" si="4"/>
        <v/>
      </c>
      <c r="AM71" s="1141" t="str">
        <f t="shared" si="4"/>
        <v/>
      </c>
      <c r="AN71" s="1128" t="str">
        <f t="shared" si="4"/>
        <v/>
      </c>
      <c r="AO71" s="1128" t="str">
        <f t="shared" si="4"/>
        <v/>
      </c>
      <c r="AP71" s="1128" t="str">
        <f t="shared" si="4"/>
        <v/>
      </c>
      <c r="AQ71" s="1128" t="str">
        <f t="shared" si="4"/>
        <v/>
      </c>
      <c r="AR71" s="1128" t="str">
        <f t="shared" si="4"/>
        <v/>
      </c>
      <c r="AS71" s="1128" t="str">
        <f t="shared" si="4"/>
        <v/>
      </c>
      <c r="AT71" s="1141" t="str">
        <f t="shared" si="4"/>
        <v/>
      </c>
      <c r="AU71" s="1128" t="str">
        <f t="shared" si="4"/>
        <v/>
      </c>
      <c r="AV71" s="1128" t="str">
        <f t="shared" si="4"/>
        <v/>
      </c>
      <c r="AW71" s="1141" t="str">
        <f t="shared" si="4"/>
        <v/>
      </c>
      <c r="AX71" s="1366"/>
      <c r="AY71" s="1378"/>
      <c r="AZ71" s="1378"/>
      <c r="BA71" s="1400"/>
      <c r="BB71" s="1404"/>
      <c r="BC71" s="1409"/>
      <c r="BD71" s="1409"/>
      <c r="BE71" s="1409"/>
      <c r="BF71" s="1418"/>
    </row>
    <row r="72" spans="1:73" ht="13.5" customHeight="1">
      <c r="C72" s="1294"/>
      <c r="D72" s="1294"/>
      <c r="E72" s="1294"/>
      <c r="F72" s="1294"/>
      <c r="G72" s="1303"/>
      <c r="H72" s="1305"/>
      <c r="AF72" s="701"/>
    </row>
    <row r="73" spans="1:73" ht="11.45" customHeight="1">
      <c r="H73" s="1306"/>
      <c r="I73" s="1306"/>
      <c r="J73" s="1306"/>
      <c r="K73" s="1306"/>
      <c r="L73" s="1306"/>
      <c r="M73" s="1306"/>
      <c r="N73" s="1306"/>
      <c r="O73" s="1306"/>
      <c r="P73" s="1306"/>
      <c r="Q73" s="1306"/>
      <c r="R73" s="1306"/>
      <c r="S73" s="1306"/>
      <c r="T73" s="1306"/>
      <c r="U73" s="1306"/>
      <c r="V73" s="1306"/>
      <c r="W73" s="1306"/>
      <c r="X73" s="1306"/>
      <c r="Y73" s="1306"/>
      <c r="Z73" s="1306"/>
      <c r="AA73" s="1306"/>
      <c r="AB73" s="1306"/>
      <c r="AC73" s="1306"/>
      <c r="AD73" s="1306"/>
      <c r="AE73" s="1306"/>
      <c r="AF73" s="1306"/>
      <c r="AG73" s="1306"/>
      <c r="AH73" s="1306"/>
      <c r="AI73" s="1306"/>
      <c r="AJ73" s="1306"/>
      <c r="AK73" s="1306"/>
      <c r="AL73" s="1306"/>
      <c r="AM73" s="1306"/>
      <c r="AN73" s="1306"/>
      <c r="AO73" s="1306"/>
      <c r="AP73" s="1306"/>
      <c r="AQ73" s="1306"/>
      <c r="AR73" s="1306"/>
      <c r="AS73" s="1306"/>
      <c r="AT73" s="1306"/>
      <c r="AU73" s="1306"/>
      <c r="AV73" s="1306"/>
      <c r="AW73" s="1306"/>
      <c r="AX73" s="1306"/>
      <c r="AY73" s="1306"/>
      <c r="AZ73" s="1306"/>
      <c r="BA73" s="1306"/>
    </row>
    <row r="74" spans="1:73" ht="20.25" customHeight="1">
      <c r="A74" s="1275"/>
      <c r="B74" s="1275"/>
      <c r="G74" s="1275"/>
      <c r="H74" s="1275"/>
      <c r="I74" s="1275"/>
      <c r="J74" s="1275"/>
      <c r="K74" s="1275"/>
      <c r="L74" s="1275"/>
      <c r="M74" s="1275"/>
      <c r="N74" s="1275"/>
      <c r="O74" s="1275"/>
      <c r="P74" s="1275"/>
      <c r="Q74" s="1275"/>
      <c r="R74" s="1275"/>
      <c r="S74" s="1275"/>
      <c r="T74" s="1275"/>
      <c r="U74" s="1275"/>
      <c r="V74" s="1275"/>
      <c r="W74" s="1275"/>
      <c r="X74" s="1275"/>
      <c r="Y74" s="1275"/>
      <c r="Z74" s="1275"/>
      <c r="AA74" s="1275"/>
      <c r="AB74" s="1275"/>
      <c r="AC74" s="1275"/>
      <c r="AD74" s="1275"/>
      <c r="AE74" s="1275"/>
      <c r="AF74" s="1275"/>
      <c r="AG74" s="1275"/>
      <c r="AH74" s="1275"/>
      <c r="AI74" s="1275"/>
      <c r="AJ74" s="1275"/>
      <c r="AK74" s="1275"/>
      <c r="AL74" s="1275"/>
      <c r="AM74" s="1275"/>
      <c r="AN74" s="1275"/>
      <c r="AO74" s="1275"/>
      <c r="AP74" s="1275"/>
      <c r="AQ74" s="1275"/>
      <c r="AR74" s="1275"/>
      <c r="AS74" s="1275"/>
      <c r="AT74" s="1275"/>
      <c r="AU74" s="1275"/>
      <c r="AV74" s="1275"/>
      <c r="BN74" s="1411"/>
      <c r="BO74" s="709"/>
      <c r="BP74" s="1411"/>
      <c r="BQ74" s="1411"/>
      <c r="BR74" s="1411"/>
      <c r="BS74" s="861"/>
      <c r="BT74" s="863"/>
      <c r="BU74" s="863"/>
    </row>
    <row r="75" spans="1:73" ht="20.25" customHeight="1">
      <c r="C75" s="1295"/>
      <c r="D75" s="1295"/>
      <c r="E75" s="1295"/>
      <c r="F75" s="1295"/>
      <c r="G75" s="1295"/>
      <c r="H75" s="701"/>
      <c r="I75" s="701"/>
    </row>
    <row r="76" spans="1:73" ht="20.25" customHeight="1">
      <c r="C76" s="1295"/>
      <c r="D76" s="1295"/>
      <c r="E76" s="1295"/>
      <c r="F76" s="1295"/>
      <c r="G76" s="1295"/>
      <c r="H76" s="701"/>
      <c r="I76" s="701"/>
    </row>
    <row r="77" spans="1:73" ht="20.25" customHeight="1">
      <c r="C77" s="701"/>
      <c r="D77" s="701"/>
      <c r="E77" s="701"/>
      <c r="F77" s="701"/>
      <c r="G77" s="701"/>
    </row>
    <row r="78" spans="1:73" ht="20.25" customHeight="1">
      <c r="C78" s="701"/>
      <c r="D78" s="701"/>
      <c r="E78" s="701"/>
      <c r="F78" s="701"/>
      <c r="G78" s="701"/>
    </row>
    <row r="79" spans="1:73" ht="20.25" customHeight="1">
      <c r="C79" s="701"/>
      <c r="D79" s="701"/>
      <c r="E79" s="701"/>
      <c r="F79" s="701"/>
      <c r="G79" s="701"/>
    </row>
    <row r="80" spans="1:73" ht="20.25" customHeight="1">
      <c r="C80" s="701"/>
      <c r="D80" s="701"/>
      <c r="E80" s="701"/>
      <c r="F80" s="701"/>
      <c r="G80" s="701"/>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5"/>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 (2)'!$C$4:$C$8</xm:f>
          </x14:formula1>
          <xm:sqref>AP1:BE1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B1:BS73"/>
  <sheetViews>
    <sheetView workbookViewId="0"/>
  </sheetViews>
  <sheetFormatPr defaultRowHeight="15"/>
  <cols>
    <col min="1" max="1" width="1.875" style="934" customWidth="1"/>
    <col min="2" max="3" width="9" style="934" customWidth="1"/>
    <col min="4" max="4" width="45.625" style="934" customWidth="1"/>
    <col min="5" max="16384" width="9" style="934" customWidth="1"/>
  </cols>
  <sheetData>
    <row r="1" spans="2:11" ht="15.75">
      <c r="B1" s="934" t="s">
        <v>424</v>
      </c>
      <c r="D1" s="937"/>
      <c r="E1" s="937"/>
      <c r="F1" s="937"/>
    </row>
    <row r="2" spans="2:11" s="955" customFormat="1" ht="20.25" customHeight="1">
      <c r="B2" s="936" t="s">
        <v>533</v>
      </c>
      <c r="C2" s="936"/>
      <c r="D2" s="937"/>
      <c r="E2" s="937"/>
      <c r="F2" s="937"/>
    </row>
    <row r="3" spans="2:11" s="955" customFormat="1" ht="20.25" customHeight="1">
      <c r="B3" s="936"/>
      <c r="C3" s="936"/>
      <c r="D3" s="937"/>
      <c r="E3" s="937"/>
      <c r="F3" s="937"/>
    </row>
    <row r="4" spans="2:11" s="935" customFormat="1" ht="20.25" customHeight="1">
      <c r="B4" s="938"/>
      <c r="C4" s="937" t="s">
        <v>343</v>
      </c>
      <c r="D4" s="937"/>
      <c r="F4" s="1422" t="s">
        <v>543</v>
      </c>
      <c r="G4" s="1422"/>
      <c r="H4" s="1422"/>
      <c r="I4" s="1422"/>
      <c r="J4" s="1422"/>
      <c r="K4" s="1422"/>
    </row>
    <row r="5" spans="2:11" s="935" customFormat="1" ht="20.25" customHeight="1">
      <c r="B5" s="1419"/>
      <c r="C5" s="937" t="s">
        <v>195</v>
      </c>
      <c r="D5" s="937"/>
      <c r="F5" s="1422"/>
      <c r="G5" s="1422"/>
      <c r="H5" s="1422"/>
      <c r="I5" s="1422"/>
      <c r="J5" s="1422"/>
      <c r="K5" s="1422"/>
    </row>
    <row r="6" spans="2:11" s="955" customFormat="1" ht="20.25" customHeight="1">
      <c r="B6" s="940" t="s">
        <v>323</v>
      </c>
      <c r="C6" s="937"/>
      <c r="D6" s="937"/>
      <c r="E6" s="1421"/>
      <c r="F6" s="947"/>
    </row>
    <row r="7" spans="2:11" s="955" customFormat="1" ht="20.25" customHeight="1">
      <c r="B7" s="936"/>
      <c r="C7" s="936"/>
      <c r="D7" s="937"/>
      <c r="E7" s="1421"/>
      <c r="F7" s="947"/>
    </row>
    <row r="8" spans="2:11" s="955" customFormat="1" ht="20.25" customHeight="1">
      <c r="B8" s="937" t="s">
        <v>276</v>
      </c>
      <c r="C8" s="936"/>
      <c r="D8" s="937"/>
      <c r="E8" s="1421"/>
      <c r="F8" s="947"/>
    </row>
    <row r="9" spans="2:11" s="955" customFormat="1" ht="20.25" customHeight="1">
      <c r="B9" s="936"/>
      <c r="C9" s="936"/>
      <c r="D9" s="937"/>
      <c r="E9" s="937"/>
      <c r="F9" s="937"/>
    </row>
    <row r="10" spans="2:11" s="955" customFormat="1" ht="20.25" customHeight="1">
      <c r="B10" s="937" t="s">
        <v>401</v>
      </c>
      <c r="C10" s="936"/>
      <c r="D10" s="937"/>
      <c r="E10" s="937"/>
      <c r="F10" s="937"/>
    </row>
    <row r="11" spans="2:11" s="955" customFormat="1" ht="20.25" customHeight="1">
      <c r="B11" s="937"/>
      <c r="C11" s="936"/>
      <c r="D11" s="937"/>
      <c r="E11" s="937"/>
      <c r="F11" s="937"/>
    </row>
    <row r="12" spans="2:11" s="955" customFormat="1" ht="20.25" customHeight="1">
      <c r="B12" s="937" t="s">
        <v>425</v>
      </c>
      <c r="C12" s="936"/>
      <c r="D12" s="937"/>
    </row>
    <row r="13" spans="2:11" s="955" customFormat="1" ht="20.25" customHeight="1">
      <c r="B13" s="937"/>
      <c r="C13" s="936"/>
      <c r="D13" s="937"/>
    </row>
    <row r="14" spans="2:11" s="955" customFormat="1" ht="20.25" customHeight="1">
      <c r="B14" s="937" t="s">
        <v>426</v>
      </c>
      <c r="C14" s="936"/>
      <c r="D14" s="937"/>
    </row>
    <row r="15" spans="2:11" s="955" customFormat="1" ht="20.25" customHeight="1">
      <c r="B15" s="937"/>
      <c r="C15" s="936"/>
      <c r="D15" s="937"/>
    </row>
    <row r="16" spans="2:11" s="955" customFormat="1" ht="20.25" customHeight="1">
      <c r="B16" s="937" t="s">
        <v>104</v>
      </c>
      <c r="C16" s="936"/>
      <c r="D16" s="937"/>
    </row>
    <row r="17" spans="2:6" s="955" customFormat="1" ht="20.25" customHeight="1">
      <c r="B17" s="936"/>
      <c r="C17" s="936"/>
      <c r="D17" s="937"/>
    </row>
    <row r="18" spans="2:6" s="955" customFormat="1" ht="20.25" customHeight="1">
      <c r="B18" s="937" t="s">
        <v>188</v>
      </c>
      <c r="C18" s="936"/>
      <c r="D18" s="937"/>
    </row>
    <row r="19" spans="2:6" s="955" customFormat="1" ht="20.25" customHeight="1">
      <c r="B19" s="936"/>
      <c r="C19" s="936"/>
      <c r="D19" s="937"/>
    </row>
    <row r="20" spans="2:6" s="955" customFormat="1" ht="17.25" customHeight="1">
      <c r="B20" s="937" t="s">
        <v>390</v>
      </c>
      <c r="C20" s="937"/>
      <c r="D20" s="937"/>
    </row>
    <row r="21" spans="2:6" s="955" customFormat="1" ht="17.25" customHeight="1">
      <c r="B21" s="937" t="s">
        <v>432</v>
      </c>
      <c r="C21" s="937"/>
      <c r="D21" s="937"/>
    </row>
    <row r="22" spans="2:6" s="955" customFormat="1" ht="17.25" customHeight="1">
      <c r="B22" s="937"/>
      <c r="C22" s="937"/>
      <c r="D22" s="937"/>
    </row>
    <row r="23" spans="2:6" s="955" customFormat="1" ht="17.25" customHeight="1">
      <c r="B23" s="937"/>
      <c r="C23" s="945" t="s">
        <v>332</v>
      </c>
      <c r="D23" s="945" t="s">
        <v>350</v>
      </c>
    </row>
    <row r="24" spans="2:6" s="955" customFormat="1" ht="17.25" customHeight="1">
      <c r="B24" s="937"/>
      <c r="C24" s="945">
        <v>1</v>
      </c>
      <c r="D24" s="946" t="s">
        <v>416</v>
      </c>
    </row>
    <row r="25" spans="2:6" s="955" customFormat="1" ht="17.25" customHeight="1">
      <c r="B25" s="937"/>
      <c r="C25" s="945">
        <v>2</v>
      </c>
      <c r="D25" s="946" t="s">
        <v>437</v>
      </c>
    </row>
    <row r="26" spans="2:6" s="955" customFormat="1" ht="17.25" customHeight="1">
      <c r="B26" s="937"/>
      <c r="C26" s="945">
        <v>3</v>
      </c>
      <c r="D26" s="946" t="s">
        <v>347</v>
      </c>
    </row>
    <row r="27" spans="2:6" s="955" customFormat="1" ht="17.25" customHeight="1">
      <c r="B27" s="937"/>
      <c r="C27" s="945">
        <v>4</v>
      </c>
      <c r="D27" s="946" t="s">
        <v>488</v>
      </c>
    </row>
    <row r="28" spans="2:6" s="955" customFormat="1" ht="17.25" customHeight="1">
      <c r="B28" s="937"/>
      <c r="C28" s="945">
        <v>5</v>
      </c>
      <c r="D28" s="946" t="s">
        <v>489</v>
      </c>
    </row>
    <row r="29" spans="2:6" s="955" customFormat="1" ht="17.25" customHeight="1">
      <c r="B29" s="937"/>
      <c r="C29" s="1421"/>
      <c r="D29" s="947"/>
    </row>
    <row r="30" spans="2:6" s="955" customFormat="1" ht="17.25" customHeight="1">
      <c r="B30" s="937" t="s">
        <v>534</v>
      </c>
      <c r="C30" s="937"/>
      <c r="D30" s="937"/>
      <c r="E30" s="935"/>
      <c r="F30" s="935"/>
    </row>
    <row r="31" spans="2:6" s="955" customFormat="1" ht="17.25" customHeight="1">
      <c r="B31" s="937" t="s">
        <v>338</v>
      </c>
      <c r="C31" s="937"/>
      <c r="D31" s="937"/>
      <c r="E31" s="935"/>
      <c r="F31" s="935"/>
    </row>
    <row r="32" spans="2:6" s="955" customFormat="1" ht="17.25" customHeight="1">
      <c r="B32" s="937"/>
      <c r="C32" s="937"/>
      <c r="D32" s="937"/>
      <c r="E32" s="935"/>
      <c r="F32" s="935"/>
    </row>
    <row r="33" spans="2:51" s="955" customFormat="1" ht="17.25" customHeight="1">
      <c r="B33" s="937"/>
      <c r="C33" s="945" t="s">
        <v>392</v>
      </c>
      <c r="D33" s="945" t="s">
        <v>397</v>
      </c>
      <c r="E33" s="935"/>
      <c r="F33" s="935"/>
    </row>
    <row r="34" spans="2:51" s="955" customFormat="1" ht="17.25" customHeight="1">
      <c r="B34" s="937"/>
      <c r="C34" s="945" t="s">
        <v>138</v>
      </c>
      <c r="D34" s="946" t="s">
        <v>225</v>
      </c>
      <c r="E34" s="935"/>
      <c r="F34" s="935"/>
    </row>
    <row r="35" spans="2:51" s="955" customFormat="1" ht="17.25" customHeight="1">
      <c r="B35" s="937"/>
      <c r="C35" s="945" t="s">
        <v>370</v>
      </c>
      <c r="D35" s="946" t="s">
        <v>127</v>
      </c>
      <c r="E35" s="935"/>
      <c r="F35" s="935"/>
    </row>
    <row r="36" spans="2:51" s="955" customFormat="1" ht="17.25" customHeight="1">
      <c r="B36" s="937"/>
      <c r="C36" s="945" t="s">
        <v>371</v>
      </c>
      <c r="D36" s="946" t="s">
        <v>4</v>
      </c>
      <c r="E36" s="935"/>
      <c r="F36" s="935"/>
    </row>
    <row r="37" spans="2:51" s="955" customFormat="1" ht="17.25" customHeight="1">
      <c r="B37" s="937"/>
      <c r="C37" s="945" t="s">
        <v>373</v>
      </c>
      <c r="D37" s="946" t="s">
        <v>295</v>
      </c>
      <c r="E37" s="935"/>
      <c r="F37" s="935"/>
    </row>
    <row r="38" spans="2:51" s="955" customFormat="1" ht="17.25" customHeight="1">
      <c r="B38" s="937"/>
      <c r="C38" s="937"/>
      <c r="D38" s="937"/>
      <c r="E38" s="935"/>
      <c r="F38" s="935"/>
    </row>
    <row r="39" spans="2:51" s="955" customFormat="1" ht="17.25" customHeight="1">
      <c r="B39" s="937"/>
      <c r="C39" s="937" t="s">
        <v>460</v>
      </c>
      <c r="D39" s="937"/>
      <c r="E39" s="935"/>
      <c r="F39" s="935"/>
    </row>
    <row r="40" spans="2:51" s="955" customFormat="1" ht="17.25" customHeight="1">
      <c r="B40" s="935"/>
      <c r="C40" s="937" t="s">
        <v>461</v>
      </c>
      <c r="D40" s="935"/>
      <c r="E40" s="935"/>
      <c r="F40" s="937"/>
    </row>
    <row r="41" spans="2:51" s="955" customFormat="1" ht="17.25" customHeight="1">
      <c r="B41" s="935"/>
      <c r="C41" s="937" t="s">
        <v>462</v>
      </c>
      <c r="D41" s="935"/>
      <c r="E41" s="935"/>
      <c r="F41" s="937"/>
    </row>
    <row r="42" spans="2:51" s="955" customFormat="1" ht="17.25" customHeight="1">
      <c r="B42" s="937"/>
      <c r="C42" s="937"/>
      <c r="D42" s="937"/>
      <c r="E42" s="937"/>
    </row>
    <row r="43" spans="2:51" s="955" customFormat="1" ht="17.25" customHeight="1">
      <c r="B43" s="937" t="s">
        <v>71</v>
      </c>
      <c r="C43" s="937"/>
      <c r="D43" s="937"/>
    </row>
    <row r="44" spans="2:51" s="955" customFormat="1" ht="17.25" customHeight="1">
      <c r="B44" s="937" t="s">
        <v>435</v>
      </c>
      <c r="C44" s="937"/>
      <c r="D44" s="937"/>
    </row>
    <row r="45" spans="2:51" s="955" customFormat="1" ht="17.25" customHeight="1">
      <c r="B45" s="941" t="s">
        <v>536</v>
      </c>
      <c r="C45" s="935"/>
      <c r="D45" s="935"/>
      <c r="O45" s="1423"/>
      <c r="P45" s="1423"/>
      <c r="R45" s="1423"/>
      <c r="U45" s="1423"/>
      <c r="AE45" s="1423"/>
      <c r="AF45" s="1423"/>
      <c r="AG45" s="1423"/>
      <c r="AH45" s="1423"/>
      <c r="AI45" s="948"/>
      <c r="AJ45" s="1423"/>
      <c r="AK45" s="1423"/>
      <c r="AL45" s="1423"/>
      <c r="AM45" s="1423"/>
      <c r="AN45" s="1423"/>
      <c r="AO45" s="1423"/>
      <c r="AP45" s="1423"/>
      <c r="AQ45" s="1423"/>
      <c r="AR45" s="1423"/>
      <c r="AS45" s="1423"/>
      <c r="AT45" s="1423"/>
      <c r="AU45" s="1423"/>
      <c r="AV45" s="1423"/>
      <c r="AW45" s="1423"/>
      <c r="AX45" s="1423"/>
      <c r="AY45" s="948"/>
    </row>
    <row r="46" spans="2:51" s="955" customFormat="1" ht="17.25" customHeight="1"/>
    <row r="47" spans="2:51" s="955" customFormat="1" ht="17.25" customHeight="1">
      <c r="B47" s="937" t="s">
        <v>537</v>
      </c>
      <c r="C47" s="937"/>
    </row>
    <row r="48" spans="2:51" s="955" customFormat="1" ht="17.25" customHeight="1">
      <c r="B48" s="937"/>
      <c r="C48" s="937"/>
    </row>
    <row r="49" spans="2:54" s="955" customFormat="1" ht="17.25" customHeight="1">
      <c r="B49" s="937" t="s">
        <v>221</v>
      </c>
      <c r="C49" s="937"/>
    </row>
    <row r="50" spans="2:54" s="955" customFormat="1" ht="17.25" customHeight="1">
      <c r="B50" s="937" t="s">
        <v>440</v>
      </c>
      <c r="C50" s="937"/>
    </row>
    <row r="51" spans="2:54" s="955" customFormat="1" ht="17.25" customHeight="1">
      <c r="B51" s="937"/>
      <c r="C51" s="937"/>
    </row>
    <row r="52" spans="2:54" s="955" customFormat="1" ht="17.25" customHeight="1">
      <c r="B52" s="937" t="s">
        <v>201</v>
      </c>
      <c r="C52" s="937"/>
    </row>
    <row r="53" spans="2:54" s="955" customFormat="1" ht="17.25" customHeight="1">
      <c r="B53" s="937" t="s">
        <v>174</v>
      </c>
      <c r="C53" s="937"/>
    </row>
    <row r="54" spans="2:54" s="955" customFormat="1" ht="17.25" customHeight="1">
      <c r="B54" s="937"/>
      <c r="C54" s="937"/>
    </row>
    <row r="55" spans="2:54" s="955" customFormat="1" ht="17.25" customHeight="1">
      <c r="B55" s="937" t="s">
        <v>313</v>
      </c>
      <c r="C55" s="937"/>
      <c r="D55" s="937"/>
    </row>
    <row r="56" spans="2:54" s="955" customFormat="1" ht="17.25" customHeight="1">
      <c r="B56" s="937"/>
      <c r="C56" s="937"/>
      <c r="D56" s="937"/>
    </row>
    <row r="57" spans="2:54" s="955" customFormat="1" ht="17.25" customHeight="1">
      <c r="B57" s="935" t="s">
        <v>510</v>
      </c>
      <c r="C57" s="935"/>
      <c r="D57" s="937"/>
    </row>
    <row r="58" spans="2:54" s="955" customFormat="1" ht="17.25" customHeight="1">
      <c r="B58" s="935" t="s">
        <v>446</v>
      </c>
      <c r="C58" s="935"/>
      <c r="D58" s="937"/>
    </row>
    <row r="59" spans="2:54" s="955" customFormat="1" ht="17.25" customHeight="1">
      <c r="B59" s="935" t="s">
        <v>538</v>
      </c>
      <c r="C59" s="935"/>
      <c r="D59" s="937"/>
    </row>
    <row r="60" spans="2:54" s="955" customFormat="1" ht="17.25" customHeight="1"/>
    <row r="61" spans="2:54" s="955" customFormat="1" ht="17.25" customHeight="1">
      <c r="B61" s="955" t="s">
        <v>175</v>
      </c>
      <c r="E61" s="949"/>
      <c r="F61" s="949"/>
      <c r="G61" s="949"/>
      <c r="H61" s="949"/>
      <c r="I61" s="949"/>
      <c r="J61" s="949"/>
      <c r="K61" s="949"/>
      <c r="L61" s="949"/>
      <c r="M61" s="949"/>
      <c r="N61" s="949"/>
      <c r="O61" s="949"/>
      <c r="P61" s="949"/>
      <c r="Q61" s="949"/>
      <c r="R61" s="949"/>
      <c r="S61" s="949"/>
      <c r="T61" s="949"/>
      <c r="U61" s="949"/>
      <c r="V61" s="949"/>
      <c r="W61" s="949"/>
      <c r="X61" s="949"/>
      <c r="Y61" s="949"/>
      <c r="Z61" s="949"/>
      <c r="AA61" s="949"/>
      <c r="AB61" s="949"/>
      <c r="AC61" s="949"/>
      <c r="AD61" s="949"/>
      <c r="AE61" s="949"/>
      <c r="AF61" s="949"/>
      <c r="AG61" s="949"/>
      <c r="AH61" s="949"/>
      <c r="AI61" s="949"/>
      <c r="AJ61" s="949"/>
      <c r="AK61" s="949"/>
      <c r="AL61" s="949"/>
      <c r="AM61" s="949"/>
      <c r="AN61" s="949"/>
      <c r="AO61" s="949"/>
      <c r="AP61" s="949"/>
      <c r="AQ61" s="949"/>
      <c r="AR61" s="949"/>
      <c r="AS61" s="949"/>
      <c r="AT61" s="949"/>
      <c r="AU61" s="949"/>
      <c r="AV61" s="949"/>
      <c r="AW61" s="949"/>
      <c r="AX61" s="949"/>
    </row>
    <row r="62" spans="2:54" s="955" customFormat="1" ht="17.25" customHeight="1">
      <c r="E62" s="949"/>
      <c r="F62" s="949"/>
      <c r="G62" s="949"/>
      <c r="H62" s="949"/>
      <c r="I62" s="949"/>
      <c r="J62" s="949"/>
      <c r="K62" s="949"/>
      <c r="L62" s="949"/>
      <c r="M62" s="949"/>
      <c r="N62" s="949"/>
      <c r="O62" s="949"/>
      <c r="P62" s="949"/>
      <c r="Q62" s="949"/>
      <c r="R62" s="949"/>
      <c r="S62" s="949"/>
      <c r="T62" s="949"/>
      <c r="U62" s="949"/>
      <c r="V62" s="949"/>
      <c r="W62" s="949"/>
      <c r="X62" s="949"/>
      <c r="Y62" s="949"/>
      <c r="Z62" s="949"/>
      <c r="AA62" s="949"/>
      <c r="AB62" s="949"/>
      <c r="AC62" s="949"/>
      <c r="AD62" s="949"/>
      <c r="AE62" s="949"/>
      <c r="AF62" s="949"/>
      <c r="AG62" s="949"/>
      <c r="AH62" s="949"/>
      <c r="AI62" s="949"/>
      <c r="AJ62" s="949"/>
      <c r="AK62" s="949"/>
      <c r="AL62" s="949"/>
      <c r="AM62" s="949"/>
      <c r="AN62" s="949"/>
      <c r="AO62" s="949"/>
      <c r="AP62" s="949"/>
      <c r="AQ62" s="949"/>
      <c r="AR62" s="949"/>
      <c r="AS62" s="949"/>
      <c r="AT62" s="949"/>
      <c r="AU62" s="949"/>
      <c r="AV62" s="949"/>
      <c r="AW62" s="949"/>
      <c r="AX62" s="949"/>
    </row>
    <row r="63" spans="2:54" s="955" customFormat="1" ht="17.25" customHeight="1">
      <c r="B63" s="955" t="s">
        <v>258</v>
      </c>
      <c r="E63" s="949"/>
      <c r="F63" s="949"/>
      <c r="G63" s="949"/>
      <c r="H63" s="949"/>
      <c r="I63" s="949"/>
      <c r="J63" s="949"/>
      <c r="K63" s="949"/>
      <c r="L63" s="949"/>
      <c r="M63" s="949"/>
      <c r="N63" s="949"/>
      <c r="O63" s="949"/>
      <c r="P63" s="949"/>
      <c r="Q63" s="949"/>
      <c r="R63" s="949"/>
      <c r="S63" s="949"/>
      <c r="T63" s="949"/>
      <c r="U63" s="949"/>
      <c r="V63" s="949"/>
      <c r="W63" s="949"/>
      <c r="X63" s="949"/>
      <c r="Y63" s="949"/>
      <c r="Z63" s="949"/>
      <c r="AA63" s="949"/>
      <c r="AB63" s="949"/>
      <c r="AC63" s="949"/>
      <c r="AD63" s="949"/>
      <c r="AE63" s="949"/>
      <c r="AF63" s="949"/>
      <c r="AG63" s="949"/>
      <c r="AH63" s="949"/>
      <c r="AI63" s="949"/>
      <c r="AJ63" s="949"/>
      <c r="AK63" s="949"/>
      <c r="AL63" s="949"/>
      <c r="AM63" s="949"/>
      <c r="AN63" s="949"/>
      <c r="AO63" s="949"/>
      <c r="AP63" s="949"/>
      <c r="AQ63" s="949"/>
      <c r="AR63" s="949"/>
      <c r="AS63" s="949"/>
      <c r="AT63" s="949"/>
      <c r="AU63" s="949"/>
      <c r="AV63" s="949"/>
      <c r="AW63" s="949"/>
      <c r="AX63" s="949"/>
    </row>
    <row r="64" spans="2:54" s="955" customFormat="1" ht="17.25" customHeight="1">
      <c r="E64" s="949"/>
      <c r="F64" s="949"/>
      <c r="G64" s="949"/>
      <c r="H64" s="949"/>
      <c r="I64" s="949"/>
      <c r="J64" s="949"/>
      <c r="K64" s="949"/>
      <c r="L64" s="949"/>
      <c r="M64" s="949"/>
      <c r="N64" s="949"/>
      <c r="O64" s="949"/>
      <c r="P64" s="949"/>
      <c r="Q64" s="949"/>
      <c r="R64" s="949"/>
      <c r="S64" s="949"/>
      <c r="T64" s="949"/>
      <c r="U64" s="949"/>
      <c r="V64" s="949"/>
      <c r="W64" s="949"/>
      <c r="X64" s="949"/>
      <c r="Y64" s="949"/>
      <c r="Z64" s="949"/>
      <c r="AA64" s="949"/>
      <c r="AB64" s="949"/>
      <c r="AC64" s="949"/>
      <c r="AD64" s="949"/>
      <c r="AE64" s="949"/>
      <c r="AF64" s="949"/>
      <c r="AG64" s="949"/>
      <c r="AH64" s="949"/>
      <c r="AI64" s="949"/>
      <c r="AJ64" s="949"/>
      <c r="AK64" s="949"/>
      <c r="AL64" s="949"/>
      <c r="AM64" s="949"/>
      <c r="AN64" s="949"/>
      <c r="AO64" s="949"/>
      <c r="AP64" s="949"/>
      <c r="AQ64" s="949"/>
      <c r="AR64" s="949"/>
      <c r="AS64" s="949"/>
      <c r="AT64" s="949"/>
      <c r="AU64" s="949"/>
      <c r="AV64" s="949"/>
      <c r="AW64" s="949"/>
      <c r="AX64" s="949"/>
      <c r="AY64" s="949"/>
      <c r="AZ64" s="949"/>
      <c r="BA64" s="949"/>
      <c r="BB64" s="949"/>
    </row>
    <row r="65" spans="2:71" s="955" customFormat="1" ht="17.25" customHeight="1">
      <c r="B65" s="955" t="s">
        <v>540</v>
      </c>
      <c r="E65" s="949"/>
      <c r="F65" s="949"/>
      <c r="G65" s="949"/>
      <c r="H65" s="949"/>
      <c r="I65" s="949"/>
      <c r="J65" s="949"/>
      <c r="K65" s="949"/>
      <c r="L65" s="949"/>
      <c r="M65" s="949"/>
      <c r="N65" s="949"/>
      <c r="O65" s="949"/>
      <c r="P65" s="949"/>
      <c r="Q65" s="949"/>
      <c r="R65" s="949"/>
      <c r="S65" s="949"/>
      <c r="T65" s="949"/>
      <c r="U65" s="949"/>
      <c r="V65" s="949"/>
      <c r="W65" s="949"/>
      <c r="X65" s="949"/>
      <c r="Y65" s="949"/>
      <c r="Z65" s="949"/>
      <c r="AA65" s="949"/>
      <c r="AB65" s="949"/>
      <c r="AC65" s="949"/>
      <c r="AD65" s="949"/>
      <c r="AE65" s="949"/>
      <c r="AF65" s="949"/>
      <c r="AG65" s="949"/>
      <c r="AH65" s="949"/>
      <c r="AI65" s="949"/>
      <c r="AJ65" s="949"/>
      <c r="AK65" s="949"/>
      <c r="AL65" s="949"/>
      <c r="AM65" s="949"/>
      <c r="AN65" s="949"/>
      <c r="AO65" s="949"/>
      <c r="AP65" s="949"/>
      <c r="AQ65" s="949"/>
      <c r="AR65" s="949"/>
      <c r="AS65" s="949"/>
      <c r="AT65" s="949"/>
      <c r="AU65" s="949"/>
      <c r="AV65" s="949"/>
      <c r="AW65" s="949"/>
      <c r="AX65" s="949"/>
      <c r="AY65" s="949"/>
      <c r="AZ65" s="949"/>
      <c r="BA65" s="949"/>
      <c r="BB65" s="949"/>
    </row>
    <row r="66" spans="2:71" s="955" customFormat="1" ht="17.25" customHeight="1">
      <c r="E66" s="949"/>
      <c r="F66" s="949"/>
      <c r="G66" s="949"/>
      <c r="H66" s="949"/>
      <c r="I66" s="949"/>
      <c r="J66" s="949"/>
      <c r="K66" s="949"/>
      <c r="L66" s="949"/>
      <c r="M66" s="949"/>
      <c r="N66" s="949"/>
      <c r="O66" s="949"/>
      <c r="P66" s="949"/>
      <c r="Q66" s="949"/>
      <c r="R66" s="949"/>
      <c r="S66" s="949"/>
      <c r="T66" s="949"/>
      <c r="U66" s="949"/>
      <c r="V66" s="949"/>
      <c r="W66" s="949"/>
      <c r="X66" s="949"/>
      <c r="Y66" s="949"/>
      <c r="Z66" s="949"/>
      <c r="AA66" s="949"/>
      <c r="AB66" s="949"/>
      <c r="AC66" s="949"/>
      <c r="AD66" s="949"/>
      <c r="AE66" s="949"/>
      <c r="AF66" s="949"/>
      <c r="AG66" s="949"/>
      <c r="AH66" s="949"/>
      <c r="AI66" s="949"/>
      <c r="AJ66" s="949"/>
      <c r="AK66" s="949"/>
      <c r="AL66" s="949"/>
      <c r="AM66" s="949"/>
      <c r="AN66" s="949"/>
      <c r="AO66" s="949"/>
      <c r="AP66" s="949"/>
      <c r="AQ66" s="949"/>
      <c r="AR66" s="949"/>
      <c r="AS66" s="949"/>
      <c r="AT66" s="949"/>
      <c r="AU66" s="949"/>
      <c r="AV66" s="949"/>
      <c r="AW66" s="949"/>
      <c r="AX66" s="949"/>
      <c r="AY66" s="949"/>
      <c r="AZ66" s="949"/>
      <c r="BA66" s="949"/>
      <c r="BB66" s="949"/>
    </row>
    <row r="67" spans="2:71" s="955" customFormat="1" ht="17.25" customHeight="1">
      <c r="B67" s="955" t="s">
        <v>541</v>
      </c>
      <c r="BL67" s="1424"/>
      <c r="BM67" s="1425"/>
      <c r="BN67" s="1424"/>
      <c r="BO67" s="1424"/>
      <c r="BP67" s="1424"/>
      <c r="BQ67" s="1426"/>
      <c r="BR67" s="1427"/>
      <c r="BS67" s="1427"/>
    </row>
    <row r="68" spans="2:71" s="955" customFormat="1" ht="17.25" customHeight="1">
      <c r="E68" s="949"/>
      <c r="F68" s="949"/>
      <c r="G68" s="949"/>
      <c r="H68" s="949"/>
      <c r="I68" s="949"/>
      <c r="J68" s="949"/>
      <c r="K68" s="949"/>
      <c r="L68" s="949"/>
      <c r="M68" s="949"/>
      <c r="N68" s="949"/>
      <c r="O68" s="949"/>
      <c r="P68" s="949"/>
      <c r="Q68" s="949"/>
      <c r="R68" s="949"/>
      <c r="S68" s="949"/>
      <c r="T68" s="949"/>
      <c r="U68" s="949"/>
      <c r="V68" s="949"/>
      <c r="W68" s="949"/>
      <c r="X68" s="949"/>
      <c r="Y68" s="949"/>
      <c r="Z68" s="949"/>
      <c r="AA68" s="949"/>
      <c r="AB68" s="949"/>
      <c r="AC68" s="949"/>
      <c r="AD68" s="949"/>
      <c r="AE68" s="949"/>
      <c r="AF68" s="949"/>
      <c r="AG68" s="949"/>
      <c r="AH68" s="949"/>
      <c r="AI68" s="949"/>
      <c r="AJ68" s="949"/>
      <c r="AK68" s="949"/>
      <c r="AL68" s="949"/>
      <c r="AM68" s="949"/>
      <c r="AN68" s="949"/>
      <c r="AO68" s="949"/>
      <c r="AP68" s="949"/>
      <c r="AQ68" s="949"/>
      <c r="AR68" s="949"/>
      <c r="AS68" s="949"/>
      <c r="AT68" s="949"/>
      <c r="AU68" s="949"/>
      <c r="AV68" s="949"/>
      <c r="AW68" s="949"/>
      <c r="AX68" s="949"/>
    </row>
    <row r="69" spans="2:71" s="955" customFormat="1" ht="17.25" customHeight="1">
      <c r="B69" s="955" t="s">
        <v>542</v>
      </c>
      <c r="E69" s="949"/>
      <c r="F69" s="949"/>
      <c r="G69" s="949"/>
      <c r="H69" s="949"/>
      <c r="I69" s="949"/>
      <c r="J69" s="949"/>
      <c r="K69" s="949"/>
      <c r="L69" s="949"/>
      <c r="M69" s="949"/>
      <c r="N69" s="949"/>
      <c r="O69" s="949"/>
      <c r="P69" s="949"/>
      <c r="Q69" s="949"/>
      <c r="R69" s="949"/>
      <c r="S69" s="949"/>
      <c r="T69" s="949"/>
      <c r="U69" s="949"/>
      <c r="V69" s="949"/>
      <c r="W69" s="949"/>
      <c r="X69" s="949"/>
      <c r="Y69" s="949"/>
      <c r="Z69" s="949"/>
      <c r="AA69" s="949"/>
      <c r="AB69" s="949"/>
      <c r="AC69" s="949"/>
      <c r="AD69" s="949"/>
      <c r="AE69" s="949"/>
      <c r="AF69" s="949"/>
      <c r="AG69" s="949"/>
      <c r="AH69" s="949"/>
      <c r="AI69" s="949"/>
      <c r="AJ69" s="949"/>
      <c r="AK69" s="949"/>
      <c r="AL69" s="949"/>
      <c r="AM69" s="949"/>
      <c r="AN69" s="949"/>
      <c r="AO69" s="949"/>
      <c r="AP69" s="949"/>
      <c r="AQ69" s="949"/>
      <c r="AR69" s="949"/>
      <c r="AS69" s="949"/>
      <c r="AT69" s="949"/>
      <c r="AU69" s="949"/>
      <c r="AV69" s="949"/>
      <c r="AW69" s="949"/>
      <c r="AX69" s="949"/>
      <c r="AY69" s="949"/>
      <c r="AZ69" s="949"/>
      <c r="BA69" s="949"/>
      <c r="BB69" s="949"/>
    </row>
    <row r="70" spans="2:71" s="955" customFormat="1" ht="17.25" customHeight="1">
      <c r="E70" s="949"/>
      <c r="F70" s="949"/>
      <c r="G70" s="949"/>
      <c r="H70" s="949"/>
      <c r="I70" s="949"/>
      <c r="J70" s="949"/>
      <c r="K70" s="949"/>
      <c r="L70" s="949"/>
      <c r="M70" s="949"/>
      <c r="N70" s="949"/>
      <c r="O70" s="949"/>
      <c r="P70" s="949"/>
      <c r="Q70" s="949"/>
      <c r="R70" s="949"/>
      <c r="S70" s="949"/>
      <c r="T70" s="949"/>
      <c r="U70" s="949"/>
      <c r="V70" s="949"/>
      <c r="W70" s="949"/>
      <c r="X70" s="949"/>
      <c r="Y70" s="949"/>
      <c r="Z70" s="949"/>
      <c r="AA70" s="949"/>
      <c r="AB70" s="949"/>
      <c r="AC70" s="949"/>
      <c r="AD70" s="949"/>
      <c r="AE70" s="949"/>
      <c r="AF70" s="949"/>
      <c r="AG70" s="949"/>
      <c r="AH70" s="949"/>
      <c r="AI70" s="949"/>
      <c r="AJ70" s="949"/>
      <c r="AK70" s="949"/>
      <c r="AL70" s="949"/>
      <c r="AM70" s="949"/>
      <c r="AN70" s="949"/>
      <c r="AO70" s="949"/>
      <c r="AP70" s="949"/>
      <c r="AQ70" s="949"/>
      <c r="AR70" s="949"/>
      <c r="AS70" s="949"/>
      <c r="AT70" s="949"/>
      <c r="AU70" s="949"/>
      <c r="AV70" s="949"/>
      <c r="AW70" s="949"/>
      <c r="AX70" s="949"/>
      <c r="AY70" s="949"/>
      <c r="AZ70" s="949"/>
      <c r="BA70" s="949"/>
      <c r="BB70" s="949"/>
    </row>
    <row r="71" spans="2:71" ht="17.25" customHeight="1">
      <c r="B71" s="934" t="s">
        <v>521</v>
      </c>
    </row>
    <row r="72" spans="2:71" ht="17.25" customHeight="1">
      <c r="B72" s="955" t="s">
        <v>459</v>
      </c>
    </row>
    <row r="73" spans="2:71" ht="17.25" customHeight="1">
      <c r="B73" s="1420" t="s">
        <v>315</v>
      </c>
    </row>
    <row r="74" spans="2:71" ht="17.25" customHeight="1"/>
  </sheetData>
  <mergeCells count="1">
    <mergeCell ref="F4:K5"/>
  </mergeCells>
  <phoneticPr fontId="5"/>
  <pageMargins left="0.70866141732283472" right="0.70866141732283472" top="0.74803149606299213" bottom="0.74803149606299213" header="0.31496062992125984" footer="0.31496062992125984"/>
  <pageSetup paperSize="9" scale="46" fitToWidth="1" fitToHeight="1" orientation="portrait" usePrinterDefaults="1"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B1:M19"/>
  <sheetViews>
    <sheetView showGridLines="0" workbookViewId="0"/>
  </sheetViews>
  <sheetFormatPr defaultRowHeight="15"/>
  <cols>
    <col min="1" max="2" width="9" style="1428" customWidth="1"/>
    <col min="3" max="3" width="13" style="1428" customWidth="1"/>
    <col min="4" max="4" width="15.625" style="1428" customWidth="1"/>
    <col min="5" max="8" width="10.625" style="1428" customWidth="1"/>
    <col min="9" max="9" width="9" style="1428" customWidth="1"/>
    <col min="10" max="12" width="5.625" style="1428" customWidth="1"/>
    <col min="13" max="16384" width="9" style="1428" customWidth="1"/>
  </cols>
  <sheetData>
    <row r="1" spans="2:13">
      <c r="B1" s="1428" t="s">
        <v>548</v>
      </c>
    </row>
    <row r="2" spans="2:13">
      <c r="B2" s="1428" t="s">
        <v>266</v>
      </c>
    </row>
    <row r="3" spans="2:13" ht="25.5" customHeight="1">
      <c r="B3" s="1429" t="s">
        <v>85</v>
      </c>
      <c r="C3" s="1434"/>
      <c r="D3" s="1441"/>
      <c r="E3" s="1446"/>
      <c r="F3" s="1446"/>
      <c r="G3" s="1446"/>
      <c r="H3" s="1446"/>
    </row>
    <row r="4" spans="2:13" ht="15.75"/>
    <row r="5" spans="2:13" ht="28.5" customHeight="1">
      <c r="B5" s="1430"/>
      <c r="C5" s="1435"/>
      <c r="D5" s="1435"/>
      <c r="E5" s="1435"/>
      <c r="F5" s="1435"/>
      <c r="G5" s="1435"/>
      <c r="H5" s="1435"/>
      <c r="I5" s="1435"/>
      <c r="J5" s="1435"/>
      <c r="K5" s="1435"/>
      <c r="L5" s="1435"/>
      <c r="M5" s="1461"/>
    </row>
    <row r="6" spans="2:13" ht="22.5" customHeight="1">
      <c r="B6" s="1431"/>
      <c r="C6" s="1436"/>
      <c r="D6" s="1442"/>
      <c r="E6" s="1436"/>
      <c r="F6" s="1450"/>
      <c r="G6" s="1453"/>
      <c r="H6" s="1455"/>
      <c r="I6" s="1446" t="s">
        <v>554</v>
      </c>
      <c r="J6" s="1446"/>
      <c r="K6" s="1446"/>
      <c r="L6" s="1446"/>
      <c r="M6" s="1462"/>
    </row>
    <row r="7" spans="2:13" ht="22.5" customHeight="1">
      <c r="B7" s="1431"/>
      <c r="C7" s="1437"/>
      <c r="D7" s="1443" t="s">
        <v>62</v>
      </c>
      <c r="E7" s="1447" t="s">
        <v>550</v>
      </c>
      <c r="F7" s="1451" t="s">
        <v>552</v>
      </c>
      <c r="G7" s="1447" t="s">
        <v>419</v>
      </c>
      <c r="H7" s="1456"/>
      <c r="I7" s="1449"/>
      <c r="J7" s="1449"/>
      <c r="K7" s="1449"/>
      <c r="L7" s="1458"/>
      <c r="M7" s="1462"/>
    </row>
    <row r="8" spans="2:13" ht="22.5" customHeight="1">
      <c r="B8" s="1431"/>
      <c r="C8" s="1437"/>
      <c r="D8" s="1443" t="s">
        <v>492</v>
      </c>
      <c r="E8" s="1447" t="s">
        <v>130</v>
      </c>
      <c r="F8" s="1451" t="s">
        <v>130</v>
      </c>
      <c r="G8" s="1447" t="s">
        <v>53</v>
      </c>
      <c r="H8" s="1456"/>
      <c r="I8" s="1449"/>
      <c r="J8" s="1449"/>
      <c r="K8" s="1449"/>
      <c r="L8" s="1444"/>
      <c r="M8" s="1462"/>
    </row>
    <row r="9" spans="2:13" ht="22.5" customHeight="1">
      <c r="B9" s="1431"/>
      <c r="C9" s="1437"/>
      <c r="D9" s="1439"/>
      <c r="E9" s="1448"/>
      <c r="F9" s="1452"/>
      <c r="G9" s="1454"/>
      <c r="H9" s="1457"/>
      <c r="I9" s="1449"/>
      <c r="J9" s="1449"/>
      <c r="K9" s="1449" t="s">
        <v>555</v>
      </c>
      <c r="L9" s="1449"/>
      <c r="M9" s="1462"/>
    </row>
    <row r="10" spans="2:13" ht="22.5" customHeight="1">
      <c r="B10" s="1431"/>
      <c r="C10" s="1438"/>
      <c r="D10" s="1444"/>
      <c r="E10" s="1449"/>
      <c r="F10" s="1449"/>
      <c r="G10" s="1449"/>
      <c r="H10" s="1449"/>
      <c r="I10" s="1449"/>
      <c r="J10" s="1449"/>
      <c r="K10" s="1449"/>
      <c r="L10" s="1444"/>
      <c r="M10" s="1462"/>
    </row>
    <row r="11" spans="2:13" ht="22.5" customHeight="1">
      <c r="B11" s="1431"/>
      <c r="C11" s="1438" t="s">
        <v>226</v>
      </c>
      <c r="D11" s="1444"/>
      <c r="E11" s="1449"/>
      <c r="F11" s="1449"/>
      <c r="G11" s="1449"/>
      <c r="H11" s="1449"/>
      <c r="I11" s="1449"/>
      <c r="J11" s="1449"/>
      <c r="K11" s="1449"/>
      <c r="L11" s="1445"/>
      <c r="M11" s="1462"/>
    </row>
    <row r="12" spans="2:13" ht="22.5" customHeight="1">
      <c r="B12" s="1431"/>
      <c r="C12" s="1438" t="s">
        <v>549</v>
      </c>
      <c r="D12" s="1444"/>
      <c r="E12" s="1436"/>
      <c r="F12" s="1450"/>
      <c r="G12" s="1450"/>
      <c r="H12" s="1458"/>
      <c r="I12" s="1449"/>
      <c r="J12" s="1453"/>
      <c r="K12" s="1459"/>
      <c r="L12" s="1455"/>
      <c r="M12" s="1462"/>
    </row>
    <row r="13" spans="2:13" ht="22.5" customHeight="1">
      <c r="B13" s="1431"/>
      <c r="C13" s="1438"/>
      <c r="D13" s="1444"/>
      <c r="E13" s="1447" t="s">
        <v>551</v>
      </c>
      <c r="F13" s="1449"/>
      <c r="G13" s="1449" t="s">
        <v>553</v>
      </c>
      <c r="H13" s="1444"/>
      <c r="I13" s="1449"/>
      <c r="J13" s="1443" t="s">
        <v>364</v>
      </c>
      <c r="K13" s="1451"/>
      <c r="L13" s="1456"/>
      <c r="M13" s="1462"/>
    </row>
    <row r="14" spans="2:13" ht="22.5" customHeight="1">
      <c r="B14" s="1431"/>
      <c r="C14" s="1438"/>
      <c r="D14" s="1444"/>
      <c r="E14" s="1447" t="s">
        <v>130</v>
      </c>
      <c r="F14" s="1449"/>
      <c r="G14" s="1449"/>
      <c r="H14" s="1444"/>
      <c r="I14" s="1449"/>
      <c r="J14" s="1443"/>
      <c r="K14" s="1451"/>
      <c r="L14" s="1456"/>
      <c r="M14" s="1462"/>
    </row>
    <row r="15" spans="2:13" ht="22.5" customHeight="1">
      <c r="B15" s="1431"/>
      <c r="C15" s="1439"/>
      <c r="D15" s="1445"/>
      <c r="E15" s="1448"/>
      <c r="F15" s="1452"/>
      <c r="G15" s="1452"/>
      <c r="H15" s="1445"/>
      <c r="I15" s="1448"/>
      <c r="J15" s="1454"/>
      <c r="K15" s="1460"/>
      <c r="L15" s="1457"/>
      <c r="M15" s="1462"/>
    </row>
    <row r="16" spans="2:13" ht="71.25" customHeight="1">
      <c r="B16" s="1432"/>
      <c r="C16" s="1440"/>
      <c r="D16" s="1440"/>
      <c r="E16" s="1440"/>
      <c r="F16" s="1440"/>
      <c r="G16" s="1440"/>
      <c r="H16" s="1440"/>
      <c r="I16" s="1440"/>
      <c r="J16" s="1440"/>
      <c r="K16" s="1440"/>
      <c r="L16" s="1440"/>
      <c r="M16" s="1463"/>
    </row>
    <row r="17" spans="2:3" ht="22.5" customHeight="1">
      <c r="B17" s="1433" t="s">
        <v>535</v>
      </c>
      <c r="C17" s="1428" t="s">
        <v>341</v>
      </c>
    </row>
    <row r="18" spans="2:3" ht="22.5" customHeight="1">
      <c r="B18" s="1428">
        <v>2</v>
      </c>
      <c r="C18" s="1428" t="s">
        <v>539</v>
      </c>
    </row>
    <row r="19" spans="2:3" ht="22.5" customHeight="1">
      <c r="B19" s="1428">
        <v>3</v>
      </c>
      <c r="C19" s="1428" t="s">
        <v>494</v>
      </c>
    </row>
  </sheetData>
  <mergeCells count="11">
    <mergeCell ref="B3:D3"/>
    <mergeCell ref="E3:H3"/>
    <mergeCell ref="G6:H6"/>
    <mergeCell ref="I6:L6"/>
    <mergeCell ref="G7:H7"/>
    <mergeCell ref="G8:H8"/>
    <mergeCell ref="G9:H9"/>
    <mergeCell ref="J12:L12"/>
    <mergeCell ref="J13:L13"/>
    <mergeCell ref="J14:L14"/>
    <mergeCell ref="J15:L15"/>
  </mergeCells>
  <phoneticPr fontId="10"/>
  <printOptions verticalCentered="1"/>
  <pageMargins left="0.70866141732283472" right="0.70866141732283472" top="0.74803149606299213" bottom="0.74803149606299213" header="0.31496062992125984" footer="0.31496062992125984"/>
  <pageSetup paperSize="9" fitToWidth="1" fitToHeight="1" orientation="landscape"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T23"/>
  <sheetViews>
    <sheetView workbookViewId="0">
      <selection sqref="A1:T1"/>
    </sheetView>
  </sheetViews>
  <sheetFormatPr defaultColWidth="8.83203125" defaultRowHeight="13.5"/>
  <cols>
    <col min="1" max="20" width="5.83203125" style="542" customWidth="1"/>
    <col min="21" max="16384" width="8.83203125" style="542"/>
  </cols>
  <sheetData>
    <row r="1" spans="1:20" ht="17.649999999999999" customHeight="1">
      <c r="A1" s="1465" t="s">
        <v>556</v>
      </c>
      <c r="B1" s="1465"/>
      <c r="C1" s="1465"/>
      <c r="D1" s="1465"/>
      <c r="E1" s="1465"/>
      <c r="F1" s="1465"/>
      <c r="G1" s="1465"/>
      <c r="H1" s="1465"/>
      <c r="I1" s="1465"/>
      <c r="J1" s="1465"/>
      <c r="K1" s="1465"/>
      <c r="L1" s="1465"/>
      <c r="M1" s="1465"/>
      <c r="N1" s="1465"/>
      <c r="O1" s="1465"/>
      <c r="P1" s="1465"/>
      <c r="Q1" s="1465"/>
      <c r="R1" s="1465"/>
      <c r="S1" s="1465"/>
      <c r="T1" s="1465"/>
    </row>
    <row r="2" spans="1:20" ht="19.149999999999999" customHeight="1">
      <c r="A2" s="1466" t="s">
        <v>414</v>
      </c>
      <c r="B2" s="1466"/>
      <c r="C2" s="1466"/>
      <c r="D2" s="1466"/>
      <c r="E2" s="1466"/>
      <c r="F2" s="1466"/>
      <c r="G2" s="1466"/>
      <c r="H2" s="1466"/>
      <c r="I2" s="1466"/>
      <c r="J2" s="1466"/>
      <c r="K2" s="1466"/>
      <c r="L2" s="1466"/>
      <c r="M2" s="1466"/>
      <c r="N2" s="1466"/>
      <c r="O2" s="1466"/>
      <c r="P2" s="1466"/>
      <c r="Q2" s="1466"/>
      <c r="R2" s="1466"/>
      <c r="S2" s="1466"/>
      <c r="T2" s="1466"/>
    </row>
    <row r="3" spans="1:20" ht="16.899999999999999" customHeight="1">
      <c r="A3" s="1464"/>
      <c r="B3" s="1464"/>
      <c r="C3" s="1464"/>
      <c r="D3" s="1464"/>
      <c r="E3" s="1464"/>
      <c r="F3" s="1464"/>
      <c r="G3" s="1464"/>
      <c r="H3" s="1464"/>
      <c r="I3" s="1464"/>
      <c r="J3" s="1485" t="s">
        <v>74</v>
      </c>
      <c r="K3" s="1486"/>
      <c r="L3" s="1486"/>
      <c r="M3" s="1486"/>
      <c r="N3" s="1486"/>
      <c r="O3" s="1486"/>
      <c r="P3" s="1486"/>
      <c r="Q3" s="1486"/>
      <c r="R3" s="1486"/>
      <c r="S3" s="1486"/>
      <c r="T3" s="1464" t="s">
        <v>106</v>
      </c>
    </row>
    <row r="4" spans="1:20" ht="16.899999999999999" customHeight="1">
      <c r="A4" s="1464"/>
      <c r="B4" s="1464"/>
      <c r="C4" s="1464"/>
      <c r="D4" s="1464"/>
      <c r="E4" s="1464"/>
      <c r="F4" s="1464"/>
      <c r="G4" s="1464"/>
      <c r="H4" s="1464"/>
      <c r="I4" s="1464"/>
      <c r="J4" s="1485" t="s">
        <v>148</v>
      </c>
      <c r="K4" s="1486"/>
      <c r="L4" s="1486"/>
      <c r="M4" s="1486"/>
      <c r="N4" s="1486"/>
      <c r="O4" s="1486"/>
      <c r="P4" s="1486"/>
      <c r="Q4" s="1486"/>
      <c r="R4" s="1486"/>
      <c r="S4" s="1486"/>
      <c r="T4" s="1464" t="s">
        <v>106</v>
      </c>
    </row>
    <row r="5" spans="1:20" ht="16.899999999999999" customHeight="1">
      <c r="A5" s="1464"/>
      <c r="B5" s="1464"/>
      <c r="C5" s="1464"/>
      <c r="D5" s="1464"/>
      <c r="E5" s="1464"/>
      <c r="F5" s="1464"/>
      <c r="G5" s="1464"/>
      <c r="H5" s="1464"/>
      <c r="I5" s="1464"/>
      <c r="J5" s="1464"/>
      <c r="K5" s="1464"/>
      <c r="L5" s="1464"/>
      <c r="M5" s="1464"/>
      <c r="N5" s="1464"/>
      <c r="O5" s="1464"/>
      <c r="P5" s="1464"/>
      <c r="Q5" s="1464"/>
      <c r="R5" s="1464"/>
      <c r="S5" s="1464"/>
      <c r="T5" s="1464"/>
    </row>
    <row r="6" spans="1:20" ht="33.75" customHeight="1">
      <c r="A6" s="1467" t="s">
        <v>557</v>
      </c>
      <c r="B6" s="1471"/>
      <c r="C6" s="1474" t="s">
        <v>558</v>
      </c>
      <c r="D6" s="1474"/>
      <c r="E6" s="1474"/>
      <c r="F6" s="1474"/>
      <c r="G6" s="1474"/>
      <c r="H6" s="1474"/>
      <c r="I6" s="1474" t="s">
        <v>477</v>
      </c>
      <c r="J6" s="1474"/>
      <c r="K6" s="1474"/>
      <c r="L6" s="1474"/>
      <c r="M6" s="1474"/>
      <c r="N6" s="1474"/>
      <c r="O6" s="1474"/>
      <c r="P6" s="1474"/>
      <c r="Q6" s="1474"/>
      <c r="R6" s="1474"/>
      <c r="S6" s="1474"/>
      <c r="T6" s="1487"/>
    </row>
    <row r="7" spans="1:20" s="1464" customFormat="1" ht="24.75" customHeight="1">
      <c r="A7" s="1468"/>
      <c r="B7" s="1472"/>
      <c r="C7" s="1475" t="s">
        <v>559</v>
      </c>
      <c r="D7" s="1479"/>
      <c r="E7" s="1479"/>
      <c r="F7" s="1479"/>
      <c r="G7" s="1479"/>
      <c r="H7" s="1482"/>
      <c r="I7" s="1476"/>
      <c r="J7" s="1480"/>
      <c r="K7" s="1480"/>
      <c r="L7" s="1480"/>
      <c r="M7" s="1480"/>
      <c r="N7" s="1480"/>
      <c r="O7" s="1480"/>
      <c r="P7" s="1480"/>
      <c r="Q7" s="1480"/>
      <c r="R7" s="1480"/>
      <c r="S7" s="1480"/>
      <c r="T7" s="1488"/>
    </row>
    <row r="8" spans="1:20" s="1464" customFormat="1" ht="24.75" customHeight="1">
      <c r="A8" s="1468"/>
      <c r="B8" s="1472"/>
      <c r="C8" s="1476"/>
      <c r="D8" s="1480"/>
      <c r="E8" s="1480"/>
      <c r="F8" s="1480"/>
      <c r="G8" s="1480"/>
      <c r="H8" s="1483"/>
      <c r="I8" s="1476"/>
      <c r="J8" s="1480"/>
      <c r="K8" s="1480"/>
      <c r="L8" s="1480"/>
      <c r="M8" s="1480"/>
      <c r="N8" s="1480"/>
      <c r="O8" s="1480"/>
      <c r="P8" s="1480"/>
      <c r="Q8" s="1480"/>
      <c r="R8" s="1480"/>
      <c r="S8" s="1480"/>
      <c r="T8" s="1488"/>
    </row>
    <row r="9" spans="1:20" s="1464" customFormat="1" ht="24.75" customHeight="1">
      <c r="A9" s="1468"/>
      <c r="B9" s="1472"/>
      <c r="C9" s="1476"/>
      <c r="D9" s="1480"/>
      <c r="E9" s="1480"/>
      <c r="F9" s="1480"/>
      <c r="G9" s="1480"/>
      <c r="H9" s="1483"/>
      <c r="I9" s="1476"/>
      <c r="J9" s="1480"/>
      <c r="K9" s="1480"/>
      <c r="L9" s="1480"/>
      <c r="M9" s="1480"/>
      <c r="N9" s="1480"/>
      <c r="O9" s="1480"/>
      <c r="P9" s="1480"/>
      <c r="Q9" s="1480"/>
      <c r="R9" s="1480"/>
      <c r="S9" s="1480"/>
      <c r="T9" s="1488"/>
    </row>
    <row r="10" spans="1:20" s="1464" customFormat="1" ht="24.75" customHeight="1">
      <c r="A10" s="1468"/>
      <c r="B10" s="1472"/>
      <c r="C10" s="1476"/>
      <c r="D10" s="1480"/>
      <c r="E10" s="1480"/>
      <c r="F10" s="1480"/>
      <c r="G10" s="1480"/>
      <c r="H10" s="1483"/>
      <c r="I10" s="1476"/>
      <c r="J10" s="1480"/>
      <c r="K10" s="1480"/>
      <c r="L10" s="1480"/>
      <c r="M10" s="1480"/>
      <c r="N10" s="1480"/>
      <c r="O10" s="1480"/>
      <c r="P10" s="1480"/>
      <c r="Q10" s="1480"/>
      <c r="R10" s="1480"/>
      <c r="S10" s="1480"/>
      <c r="T10" s="1488"/>
    </row>
    <row r="11" spans="1:20" s="1464" customFormat="1" ht="24.75" customHeight="1">
      <c r="A11" s="1468"/>
      <c r="B11" s="1472"/>
      <c r="C11" s="1476"/>
      <c r="D11" s="1480"/>
      <c r="E11" s="1480"/>
      <c r="F11" s="1480"/>
      <c r="G11" s="1480"/>
      <c r="H11" s="1483"/>
      <c r="I11" s="1476"/>
      <c r="J11" s="1480"/>
      <c r="K11" s="1480"/>
      <c r="L11" s="1480"/>
      <c r="M11" s="1480"/>
      <c r="N11" s="1480"/>
      <c r="O11" s="1480"/>
      <c r="P11" s="1480"/>
      <c r="Q11" s="1480"/>
      <c r="R11" s="1480"/>
      <c r="S11" s="1480"/>
      <c r="T11" s="1488"/>
    </row>
    <row r="12" spans="1:20" s="1464" customFormat="1" ht="24.75" customHeight="1">
      <c r="A12" s="1468"/>
      <c r="B12" s="1472"/>
      <c r="C12" s="1476"/>
      <c r="D12" s="1480"/>
      <c r="E12" s="1480"/>
      <c r="F12" s="1480"/>
      <c r="G12" s="1480"/>
      <c r="H12" s="1483"/>
      <c r="I12" s="1476"/>
      <c r="J12" s="1480"/>
      <c r="K12" s="1480"/>
      <c r="L12" s="1480"/>
      <c r="M12" s="1480"/>
      <c r="N12" s="1480"/>
      <c r="O12" s="1480"/>
      <c r="P12" s="1480"/>
      <c r="Q12" s="1480"/>
      <c r="R12" s="1480"/>
      <c r="S12" s="1480"/>
      <c r="T12" s="1488"/>
    </row>
    <row r="13" spans="1:20" s="1464" customFormat="1" ht="24.75" customHeight="1">
      <c r="A13" s="1468"/>
      <c r="B13" s="1472"/>
      <c r="C13" s="1476"/>
      <c r="D13" s="1480"/>
      <c r="E13" s="1480"/>
      <c r="F13" s="1480"/>
      <c r="G13" s="1480"/>
      <c r="H13" s="1483"/>
      <c r="I13" s="1476"/>
      <c r="J13" s="1480"/>
      <c r="K13" s="1480"/>
      <c r="L13" s="1480"/>
      <c r="M13" s="1480"/>
      <c r="N13" s="1480"/>
      <c r="O13" s="1480"/>
      <c r="P13" s="1480"/>
      <c r="Q13" s="1480"/>
      <c r="R13" s="1480"/>
      <c r="S13" s="1480"/>
      <c r="T13" s="1488"/>
    </row>
    <row r="14" spans="1:20" s="1464" customFormat="1" ht="24.75" customHeight="1">
      <c r="A14" s="1468"/>
      <c r="B14" s="1472"/>
      <c r="C14" s="1476"/>
      <c r="D14" s="1480"/>
      <c r="E14" s="1480"/>
      <c r="F14" s="1480"/>
      <c r="G14" s="1480"/>
      <c r="H14" s="1483"/>
      <c r="I14" s="1476"/>
      <c r="J14" s="1480"/>
      <c r="K14" s="1480"/>
      <c r="L14" s="1480"/>
      <c r="M14" s="1480"/>
      <c r="N14" s="1480"/>
      <c r="O14" s="1480"/>
      <c r="P14" s="1480"/>
      <c r="Q14" s="1480"/>
      <c r="R14" s="1480"/>
      <c r="S14" s="1480"/>
      <c r="T14" s="1488"/>
    </row>
    <row r="15" spans="1:20" s="1464" customFormat="1" ht="24.75" customHeight="1">
      <c r="A15" s="1468"/>
      <c r="B15" s="1472"/>
      <c r="C15" s="1476"/>
      <c r="D15" s="1480"/>
      <c r="E15" s="1480"/>
      <c r="F15" s="1480"/>
      <c r="G15" s="1480"/>
      <c r="H15" s="1483"/>
      <c r="I15" s="1476"/>
      <c r="J15" s="1480"/>
      <c r="K15" s="1480"/>
      <c r="L15" s="1480"/>
      <c r="M15" s="1480"/>
      <c r="N15" s="1480"/>
      <c r="O15" s="1480"/>
      <c r="P15" s="1480"/>
      <c r="Q15" s="1480"/>
      <c r="R15" s="1480"/>
      <c r="S15" s="1480"/>
      <c r="T15" s="1488"/>
    </row>
    <row r="16" spans="1:20" s="1464" customFormat="1" ht="24.75" customHeight="1">
      <c r="A16" s="1468"/>
      <c r="B16" s="1472"/>
      <c r="C16" s="1476"/>
      <c r="D16" s="1480"/>
      <c r="E16" s="1480"/>
      <c r="F16" s="1480"/>
      <c r="G16" s="1480"/>
      <c r="H16" s="1483"/>
      <c r="I16" s="1476"/>
      <c r="J16" s="1480"/>
      <c r="K16" s="1480"/>
      <c r="L16" s="1480"/>
      <c r="M16" s="1480"/>
      <c r="N16" s="1480"/>
      <c r="O16" s="1480"/>
      <c r="P16" s="1480"/>
      <c r="Q16" s="1480"/>
      <c r="R16" s="1480"/>
      <c r="S16" s="1480"/>
      <c r="T16" s="1488"/>
    </row>
    <row r="17" spans="1:20" s="1464" customFormat="1" ht="24.75" customHeight="1">
      <c r="A17" s="1468"/>
      <c r="B17" s="1472"/>
      <c r="C17" s="1476"/>
      <c r="D17" s="1480"/>
      <c r="E17" s="1480"/>
      <c r="F17" s="1480"/>
      <c r="G17" s="1480"/>
      <c r="H17" s="1483"/>
      <c r="I17" s="1476"/>
      <c r="J17" s="1480"/>
      <c r="K17" s="1480"/>
      <c r="L17" s="1480"/>
      <c r="M17" s="1480"/>
      <c r="N17" s="1480"/>
      <c r="O17" s="1480"/>
      <c r="P17" s="1480"/>
      <c r="Q17" s="1480"/>
      <c r="R17" s="1480"/>
      <c r="S17" s="1480"/>
      <c r="T17" s="1488"/>
    </row>
    <row r="18" spans="1:20" s="1464" customFormat="1" ht="24.75" customHeight="1">
      <c r="A18" s="1469"/>
      <c r="B18" s="1473"/>
      <c r="C18" s="1477"/>
      <c r="D18" s="1481"/>
      <c r="E18" s="1481"/>
      <c r="F18" s="1481"/>
      <c r="G18" s="1481"/>
      <c r="H18" s="1484"/>
      <c r="I18" s="1477"/>
      <c r="J18" s="1481"/>
      <c r="K18" s="1481"/>
      <c r="L18" s="1481"/>
      <c r="M18" s="1481"/>
      <c r="N18" s="1481"/>
      <c r="O18" s="1481"/>
      <c r="P18" s="1481"/>
      <c r="Q18" s="1481"/>
      <c r="R18" s="1481"/>
      <c r="S18" s="1481"/>
      <c r="T18" s="1489"/>
    </row>
    <row r="19" spans="1:20" ht="16.5" customHeight="1">
      <c r="A19" s="1464"/>
      <c r="B19" s="1464"/>
      <c r="C19" s="1464"/>
      <c r="D19" s="1464"/>
      <c r="E19" s="1464"/>
      <c r="F19" s="1464"/>
      <c r="G19" s="1464"/>
      <c r="H19" s="1464"/>
      <c r="I19" s="1464"/>
      <c r="J19" s="1464"/>
      <c r="K19" s="1464"/>
      <c r="L19" s="1464"/>
      <c r="M19" s="1464"/>
      <c r="N19" s="1464"/>
      <c r="O19" s="1464"/>
      <c r="P19" s="1464"/>
      <c r="Q19" s="1464"/>
      <c r="R19" s="1464"/>
      <c r="S19" s="1464"/>
      <c r="T19" s="1464"/>
    </row>
    <row r="20" spans="1:20" ht="12.75" customHeight="1">
      <c r="A20" s="1470" t="s">
        <v>47</v>
      </c>
      <c r="B20" s="1470"/>
      <c r="C20" s="1478" t="s">
        <v>560</v>
      </c>
      <c r="D20" s="1478"/>
      <c r="E20" s="1478"/>
      <c r="F20" s="1478"/>
      <c r="G20" s="1478"/>
      <c r="H20" s="1478"/>
      <c r="I20" s="1478"/>
      <c r="J20" s="1478"/>
      <c r="K20" s="1478"/>
      <c r="L20" s="1478"/>
      <c r="M20" s="1478"/>
      <c r="N20" s="1478"/>
      <c r="O20" s="1478"/>
      <c r="P20" s="1478"/>
      <c r="Q20" s="1478"/>
      <c r="R20" s="1478"/>
      <c r="S20" s="1478"/>
      <c r="T20" s="1478"/>
    </row>
    <row r="21" spans="1:20">
      <c r="C21" s="1478"/>
      <c r="D21" s="1478"/>
      <c r="E21" s="1478"/>
      <c r="F21" s="1478"/>
      <c r="G21" s="1478"/>
      <c r="H21" s="1478"/>
      <c r="I21" s="1478"/>
      <c r="J21" s="1478"/>
      <c r="K21" s="1478"/>
      <c r="L21" s="1478"/>
      <c r="M21" s="1478"/>
      <c r="N21" s="1478"/>
      <c r="O21" s="1478"/>
      <c r="P21" s="1478"/>
      <c r="Q21" s="1478"/>
      <c r="R21" s="1478"/>
      <c r="S21" s="1478"/>
      <c r="T21" s="1478"/>
    </row>
    <row r="22" spans="1:20">
      <c r="C22" s="1478"/>
      <c r="D22" s="1478"/>
      <c r="E22" s="1478"/>
      <c r="F22" s="1478"/>
      <c r="G22" s="1478"/>
      <c r="H22" s="1478"/>
      <c r="I22" s="1478"/>
      <c r="J22" s="1478"/>
      <c r="K22" s="1478"/>
      <c r="L22" s="1478"/>
      <c r="M22" s="1478"/>
      <c r="N22" s="1478"/>
      <c r="O22" s="1478"/>
      <c r="P22" s="1478"/>
      <c r="Q22" s="1478"/>
      <c r="R22" s="1478"/>
      <c r="S22" s="1478"/>
      <c r="T22" s="1478"/>
    </row>
    <row r="23" spans="1:20" ht="47.25" customHeight="1">
      <c r="C23" s="1478"/>
      <c r="D23" s="1478"/>
      <c r="E23" s="1478"/>
      <c r="F23" s="1478"/>
      <c r="G23" s="1478"/>
      <c r="H23" s="1478"/>
      <c r="I23" s="1478"/>
      <c r="J23" s="1478"/>
      <c r="K23" s="1478"/>
      <c r="L23" s="1478"/>
      <c r="M23" s="1478"/>
      <c r="N23" s="1478"/>
      <c r="O23" s="1478"/>
      <c r="P23" s="1478"/>
      <c r="Q23" s="1478"/>
      <c r="R23" s="1478"/>
      <c r="S23" s="1478"/>
      <c r="T23" s="1478"/>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20:B20"/>
    <mergeCell ref="C20:T23"/>
  </mergeCells>
  <phoneticPr fontId="10"/>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B16"/>
  <sheetViews>
    <sheetView zoomScaleSheetLayoutView="80" workbookViewId="0"/>
  </sheetViews>
  <sheetFormatPr defaultColWidth="8.83203125" defaultRowHeight="13.5"/>
  <cols>
    <col min="1" max="1" width="30.83203125" style="542" customWidth="1"/>
    <col min="2" max="2" width="70.83203125" style="542" customWidth="1"/>
    <col min="3" max="3" width="3" style="542" customWidth="1"/>
    <col min="4" max="16384" width="8.83203125" style="542"/>
  </cols>
  <sheetData>
    <row r="1" spans="1:2" ht="16.899999999999999" customHeight="1">
      <c r="A1" s="1470" t="s">
        <v>561</v>
      </c>
    </row>
    <row r="2" spans="1:2" ht="32.450000000000003" customHeight="1">
      <c r="A2" s="1491" t="s">
        <v>562</v>
      </c>
      <c r="B2" s="1491"/>
    </row>
    <row r="3" spans="1:2" s="1490" customFormat="1" ht="24.95" customHeight="1">
      <c r="A3" s="1492" t="s">
        <v>264</v>
      </c>
      <c r="B3" s="1502"/>
    </row>
    <row r="4" spans="1:2" s="1490" customFormat="1" ht="24.95" customHeight="1">
      <c r="A4" s="1493" t="s">
        <v>429</v>
      </c>
      <c r="B4" s="1503"/>
    </row>
    <row r="5" spans="1:2" s="1490" customFormat="1" ht="20.100000000000001" customHeight="1">
      <c r="A5" s="1494"/>
      <c r="B5" s="1504"/>
    </row>
    <row r="6" spans="1:2" s="1490" customFormat="1" ht="33.75" customHeight="1">
      <c r="A6" s="1495" t="s">
        <v>18</v>
      </c>
      <c r="B6" s="1505"/>
    </row>
    <row r="7" spans="1:2" s="1490" customFormat="1" ht="24.95" customHeight="1">
      <c r="A7" s="1496" t="s">
        <v>563</v>
      </c>
      <c r="B7" s="1506"/>
    </row>
    <row r="8" spans="1:2" s="1490" customFormat="1" ht="99.95" customHeight="1">
      <c r="A8" s="1497"/>
      <c r="B8" s="1507"/>
    </row>
    <row r="9" spans="1:2" s="1490" customFormat="1" ht="24.95" customHeight="1">
      <c r="A9" s="1498" t="s">
        <v>483</v>
      </c>
      <c r="B9" s="1508"/>
    </row>
    <row r="10" spans="1:2" s="1490" customFormat="1" ht="99.95" customHeight="1">
      <c r="A10" s="1499"/>
      <c r="B10" s="1509"/>
    </row>
    <row r="11" spans="1:2" s="1490" customFormat="1" ht="24.95" customHeight="1">
      <c r="A11" s="1498" t="s">
        <v>151</v>
      </c>
      <c r="B11" s="1508"/>
    </row>
    <row r="12" spans="1:2" s="1490" customFormat="1" ht="99.95" customHeight="1">
      <c r="A12" s="1499"/>
      <c r="B12" s="1509"/>
    </row>
    <row r="13" spans="1:2" s="1490" customFormat="1" ht="24.95" customHeight="1">
      <c r="A13" s="1498"/>
      <c r="B13" s="1508"/>
    </row>
    <row r="14" spans="1:2" s="1490" customFormat="1" ht="99.95" customHeight="1">
      <c r="A14" s="1500"/>
      <c r="B14" s="1510"/>
    </row>
    <row r="15" spans="1:2" s="1490" customFormat="1" ht="15">
      <c r="A15" s="1501"/>
      <c r="B15" s="1501"/>
    </row>
    <row r="16" spans="1:2" ht="16.899999999999999" customHeight="1">
      <c r="A16" s="1470" t="s">
        <v>140</v>
      </c>
    </row>
  </sheetData>
  <mergeCells count="10">
    <mergeCell ref="A2:B2"/>
    <mergeCell ref="A6:B6"/>
    <mergeCell ref="A7:B7"/>
    <mergeCell ref="A8:B8"/>
    <mergeCell ref="A9:B9"/>
    <mergeCell ref="A10:B10"/>
    <mergeCell ref="A11:B11"/>
    <mergeCell ref="A12:B12"/>
    <mergeCell ref="A13:B13"/>
    <mergeCell ref="A14:B14"/>
  </mergeCells>
  <phoneticPr fontId="10"/>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L109"/>
  <sheetViews>
    <sheetView zoomScale="130" zoomScaleNormal="130" zoomScaleSheetLayoutView="130" workbookViewId="0">
      <selection sqref="A1:L1"/>
    </sheetView>
  </sheetViews>
  <sheetFormatPr defaultColWidth="8.83203125" defaultRowHeight="14.25"/>
  <cols>
    <col min="1" max="1" width="6.33203125" style="1511" customWidth="1"/>
    <col min="2" max="3" width="14.83203125" style="1511" customWidth="1"/>
    <col min="4" max="5" width="12.83203125" style="1511" customWidth="1"/>
    <col min="6" max="6" width="17.83203125" style="1511" customWidth="1"/>
    <col min="7" max="12" width="5.33203125" style="1511" customWidth="1"/>
    <col min="13" max="16384" width="8.83203125" style="1511"/>
  </cols>
  <sheetData>
    <row r="1" spans="1:12">
      <c r="A1" s="1512" t="s">
        <v>564</v>
      </c>
      <c r="B1" s="1512"/>
      <c r="C1" s="1512"/>
      <c r="D1" s="1512"/>
      <c r="E1" s="1512"/>
      <c r="F1" s="1512"/>
      <c r="G1" s="1512"/>
      <c r="H1" s="1512"/>
      <c r="I1" s="1512"/>
      <c r="J1" s="1512"/>
      <c r="K1" s="1512"/>
      <c r="L1" s="1512"/>
    </row>
    <row r="2" spans="1:12" s="1512" customFormat="1">
      <c r="A2" s="1512"/>
      <c r="B2" s="1512"/>
      <c r="C2" s="1512"/>
      <c r="D2" s="1512"/>
      <c r="E2" s="1512"/>
      <c r="F2" s="1512"/>
      <c r="G2" s="1512"/>
      <c r="H2" s="1512"/>
      <c r="I2" s="1512"/>
      <c r="J2" s="1512"/>
      <c r="K2" s="1512"/>
      <c r="L2" s="1512"/>
    </row>
    <row r="3" spans="1:12" ht="16.899999999999999" customHeight="1">
      <c r="A3" s="1491" t="s">
        <v>565</v>
      </c>
      <c r="B3" s="1491"/>
      <c r="C3" s="1491"/>
      <c r="D3" s="1491"/>
      <c r="E3" s="1491"/>
      <c r="F3" s="1491"/>
      <c r="G3" s="1491"/>
      <c r="H3" s="1491"/>
      <c r="I3" s="1491"/>
      <c r="J3" s="1491"/>
      <c r="K3" s="1491"/>
      <c r="L3" s="1491"/>
    </row>
    <row r="4" spans="1:12" s="1512" customFormat="1" ht="16.899999999999999" customHeight="1">
      <c r="A4" s="1515"/>
      <c r="B4" s="1515"/>
      <c r="C4" s="1515"/>
      <c r="D4" s="1515"/>
      <c r="E4" s="1515"/>
      <c r="F4" s="1515"/>
      <c r="G4" s="1515"/>
      <c r="H4" s="1515"/>
      <c r="I4" s="1515"/>
      <c r="J4" s="1515"/>
      <c r="K4" s="1515"/>
      <c r="L4" s="1515"/>
    </row>
    <row r="5" spans="1:12" ht="24" customHeight="1">
      <c r="A5" s="1516"/>
      <c r="B5" s="1516"/>
      <c r="C5" s="1516"/>
      <c r="D5" s="1516"/>
      <c r="E5" s="1516"/>
      <c r="F5" s="1535"/>
      <c r="G5" s="1535"/>
      <c r="H5" s="1535" t="s">
        <v>182</v>
      </c>
      <c r="I5" s="1535"/>
      <c r="J5" s="1535" t="s">
        <v>345</v>
      </c>
      <c r="K5" s="1535"/>
      <c r="L5" s="1535" t="s">
        <v>206</v>
      </c>
    </row>
    <row r="6" spans="1:12" ht="16.899999999999999" customHeight="1">
      <c r="A6" s="1517" t="s">
        <v>383</v>
      </c>
      <c r="B6" s="1517"/>
      <c r="C6" s="1516" t="s">
        <v>277</v>
      </c>
      <c r="D6" s="1516"/>
      <c r="E6" s="1516"/>
      <c r="F6" s="1516"/>
      <c r="G6" s="1516"/>
      <c r="H6" s="1516"/>
      <c r="I6" s="1516"/>
      <c r="J6" s="1516"/>
      <c r="K6" s="1516"/>
      <c r="L6" s="1516"/>
    </row>
    <row r="7" spans="1:12" s="1512" customFormat="1" ht="16.899999999999999" customHeight="1">
      <c r="A7" s="1518"/>
      <c r="B7" s="1518"/>
      <c r="C7" s="1518"/>
      <c r="D7" s="1518"/>
      <c r="E7" s="1518"/>
      <c r="F7" s="1518"/>
      <c r="G7" s="1518"/>
      <c r="H7" s="1518"/>
      <c r="I7" s="1518"/>
      <c r="J7" s="1518"/>
      <c r="K7" s="1518"/>
      <c r="L7" s="1518"/>
    </row>
    <row r="8" spans="1:12" s="1513" customFormat="1" ht="21" customHeight="1">
      <c r="A8" s="1519" t="s">
        <v>566</v>
      </c>
      <c r="B8" s="1519"/>
      <c r="C8" s="1519"/>
      <c r="D8" s="1531" t="s">
        <v>572</v>
      </c>
      <c r="E8" s="1464"/>
      <c r="F8" s="1464"/>
      <c r="G8" s="1464"/>
      <c r="H8" s="1464"/>
      <c r="I8" s="1464"/>
      <c r="J8" s="1464"/>
      <c r="K8" s="1464"/>
      <c r="L8" s="1464"/>
    </row>
    <row r="9" spans="1:12" ht="21" customHeight="1">
      <c r="A9" s="1520"/>
      <c r="B9" s="1520"/>
      <c r="C9" s="1520"/>
      <c r="D9" s="1532"/>
      <c r="E9" s="1532"/>
      <c r="F9" s="1532"/>
      <c r="G9" s="1532"/>
      <c r="H9" s="1532"/>
      <c r="I9" s="1532"/>
      <c r="J9" s="1532"/>
      <c r="K9" s="1532"/>
      <c r="L9" s="1532"/>
    </row>
    <row r="10" spans="1:12" ht="21" customHeight="1">
      <c r="A10" s="1520"/>
      <c r="B10" s="1520"/>
      <c r="C10" s="1520"/>
      <c r="D10" s="1533" t="s">
        <v>573</v>
      </c>
      <c r="E10" s="1533"/>
      <c r="F10" s="1536"/>
      <c r="G10" s="1536"/>
      <c r="H10" s="1536"/>
      <c r="I10" s="1536"/>
      <c r="J10" s="1536"/>
      <c r="K10" s="1536"/>
      <c r="L10" s="1536"/>
    </row>
    <row r="11" spans="1:12" ht="34.5" customHeight="1">
      <c r="D11" s="1534"/>
      <c r="E11" s="1534"/>
      <c r="F11" s="1534"/>
      <c r="G11" s="1534"/>
      <c r="H11" s="1534"/>
      <c r="I11" s="1534"/>
      <c r="J11" s="1534"/>
      <c r="K11" s="1534"/>
      <c r="L11" s="1534"/>
    </row>
    <row r="12" spans="1:12" ht="27.75" customHeight="1">
      <c r="A12" s="1521"/>
      <c r="B12" s="1521"/>
      <c r="C12" s="1521"/>
      <c r="D12" s="1521"/>
      <c r="E12" s="1521"/>
      <c r="F12" s="1521"/>
      <c r="G12" s="1521"/>
      <c r="H12" s="1521"/>
      <c r="I12" s="1521"/>
      <c r="J12" s="1521"/>
      <c r="K12" s="1521"/>
      <c r="L12" s="1521"/>
    </row>
    <row r="13" spans="1:12" s="1512" customFormat="1" ht="27.75" customHeight="1">
      <c r="A13" s="1521"/>
      <c r="B13" s="1521"/>
      <c r="C13" s="1521"/>
      <c r="D13" s="1521"/>
      <c r="E13" s="1521"/>
      <c r="F13" s="1521"/>
      <c r="G13" s="1521"/>
      <c r="H13" s="1521"/>
      <c r="I13" s="1521"/>
      <c r="J13" s="1521"/>
      <c r="K13" s="1521"/>
      <c r="L13" s="1521"/>
    </row>
    <row r="14" spans="1:12" s="1490" customFormat="1" ht="54.75" customHeight="1">
      <c r="A14" s="1522" t="s">
        <v>567</v>
      </c>
      <c r="B14" s="1522"/>
      <c r="C14" s="1522"/>
      <c r="D14" s="1522"/>
      <c r="E14" s="1522"/>
      <c r="F14" s="1522"/>
      <c r="G14" s="1522"/>
      <c r="H14" s="1522"/>
      <c r="I14" s="1522"/>
      <c r="J14" s="1522"/>
      <c r="K14" s="1522"/>
      <c r="L14" s="1522"/>
    </row>
    <row r="15" spans="1:12" s="1512" customFormat="1">
      <c r="A15" s="1523" t="s">
        <v>439</v>
      </c>
      <c r="B15" s="1523"/>
      <c r="C15" s="1523"/>
      <c r="D15" s="1523"/>
      <c r="E15" s="1523"/>
      <c r="F15" s="1523"/>
      <c r="G15" s="1523"/>
      <c r="H15" s="1523"/>
      <c r="I15" s="1523"/>
      <c r="J15" s="1523"/>
      <c r="K15" s="1523"/>
      <c r="L15" s="1523"/>
    </row>
    <row r="16" spans="1:12" s="1512" customFormat="1">
      <c r="A16" s="1512"/>
      <c r="B16" s="1512"/>
      <c r="C16" s="1512"/>
      <c r="D16" s="1512"/>
      <c r="E16" s="1512"/>
      <c r="F16" s="1512"/>
      <c r="G16" s="1512"/>
      <c r="H16" s="1512"/>
      <c r="I16" s="1512"/>
      <c r="J16" s="1512"/>
      <c r="K16" s="1512"/>
      <c r="L16" s="1512"/>
    </row>
    <row r="17" spans="1:12" s="1512" customFormat="1" ht="9" customHeight="1">
      <c r="A17" s="1524"/>
      <c r="B17" s="1528"/>
      <c r="C17" s="1528"/>
      <c r="D17" s="1528"/>
      <c r="E17" s="1528"/>
      <c r="F17" s="1528"/>
      <c r="G17" s="1528"/>
      <c r="H17" s="1528"/>
      <c r="I17" s="1528"/>
      <c r="J17" s="1528"/>
      <c r="K17" s="1528"/>
      <c r="L17" s="1537"/>
    </row>
    <row r="18" spans="1:12" s="1514" customFormat="1" ht="61.5" customHeight="1">
      <c r="A18" s="1525" t="s">
        <v>568</v>
      </c>
      <c r="B18" s="1514"/>
      <c r="C18" s="1514"/>
      <c r="D18" s="1514"/>
      <c r="E18" s="1514"/>
      <c r="F18" s="1514"/>
      <c r="G18" s="1514"/>
      <c r="H18" s="1514"/>
      <c r="I18" s="1514"/>
      <c r="J18" s="1514"/>
      <c r="K18" s="1514"/>
      <c r="L18" s="1538"/>
    </row>
    <row r="19" spans="1:12" s="1514" customFormat="1" ht="13.5">
      <c r="A19" s="1526" t="s">
        <v>194</v>
      </c>
      <c r="B19" s="1514" t="s">
        <v>570</v>
      </c>
      <c r="C19" s="1514"/>
      <c r="D19" s="1514"/>
      <c r="E19" s="1514"/>
      <c r="F19" s="1514"/>
      <c r="G19" s="1514"/>
      <c r="H19" s="1514"/>
      <c r="I19" s="1514"/>
      <c r="J19" s="1514"/>
      <c r="K19" s="1514"/>
      <c r="L19" s="1538"/>
    </row>
    <row r="20" spans="1:12" s="1514" customFormat="1" ht="92.25" customHeight="1">
      <c r="A20" s="1526" t="s">
        <v>21</v>
      </c>
      <c r="B20" s="1529" t="s">
        <v>499</v>
      </c>
      <c r="C20" s="1529"/>
      <c r="D20" s="1529"/>
      <c r="E20" s="1529"/>
      <c r="F20" s="1529"/>
      <c r="G20" s="1529"/>
      <c r="H20" s="1529"/>
      <c r="I20" s="1529"/>
      <c r="J20" s="1529"/>
      <c r="K20" s="1529"/>
      <c r="L20" s="1539"/>
    </row>
    <row r="21" spans="1:12" s="1514" customFormat="1" ht="42" customHeight="1">
      <c r="A21" s="1526" t="s">
        <v>518</v>
      </c>
      <c r="B21" s="1529" t="s">
        <v>20</v>
      </c>
      <c r="C21" s="1529"/>
      <c r="D21" s="1529"/>
      <c r="E21" s="1529"/>
      <c r="F21" s="1529"/>
      <c r="G21" s="1529"/>
      <c r="H21" s="1529"/>
      <c r="I21" s="1529"/>
      <c r="J21" s="1529"/>
      <c r="K21" s="1529"/>
      <c r="L21" s="1539"/>
    </row>
    <row r="22" spans="1:12" s="1514" customFormat="1" ht="45" customHeight="1">
      <c r="A22" s="1526" t="s">
        <v>366</v>
      </c>
      <c r="B22" s="1529" t="s">
        <v>23</v>
      </c>
      <c r="C22" s="1529"/>
      <c r="D22" s="1529"/>
      <c r="E22" s="1529"/>
      <c r="F22" s="1529"/>
      <c r="G22" s="1529"/>
      <c r="H22" s="1529"/>
      <c r="I22" s="1529"/>
      <c r="J22" s="1529"/>
      <c r="K22" s="1529"/>
      <c r="L22" s="1539"/>
    </row>
    <row r="23" spans="1:12" s="1514" customFormat="1" ht="34.5" customHeight="1">
      <c r="A23" s="1526" t="s">
        <v>569</v>
      </c>
      <c r="B23" s="1529" t="s">
        <v>571</v>
      </c>
      <c r="C23" s="1529"/>
      <c r="D23" s="1529"/>
      <c r="E23" s="1529"/>
      <c r="F23" s="1529"/>
      <c r="G23" s="1529"/>
      <c r="H23" s="1529"/>
      <c r="I23" s="1529"/>
      <c r="J23" s="1529"/>
      <c r="K23" s="1529"/>
      <c r="L23" s="1539"/>
    </row>
    <row r="24" spans="1:12" s="1514" customFormat="1" ht="13.5">
      <c r="A24" s="1527"/>
      <c r="B24" s="1530"/>
      <c r="C24" s="1530"/>
      <c r="D24" s="1530"/>
      <c r="E24" s="1530"/>
      <c r="F24" s="1530"/>
      <c r="G24" s="1530"/>
      <c r="H24" s="1530"/>
      <c r="I24" s="1530"/>
      <c r="J24" s="1530"/>
      <c r="K24" s="1530"/>
      <c r="L24" s="1540"/>
    </row>
    <row r="25" spans="1:12" s="1514" customFormat="1" ht="13.5">
      <c r="A25" s="1514"/>
      <c r="B25" s="1514"/>
      <c r="C25" s="1514"/>
      <c r="D25" s="1514"/>
      <c r="E25" s="1514"/>
      <c r="F25" s="1514"/>
      <c r="G25" s="1514"/>
      <c r="H25" s="1514"/>
      <c r="I25" s="1514"/>
      <c r="J25" s="1514"/>
      <c r="K25" s="1514"/>
      <c r="L25" s="1514"/>
    </row>
    <row r="26" spans="1:12" s="1514" customFormat="1" ht="13.5">
      <c r="A26" s="1514"/>
      <c r="B26" s="1514"/>
      <c r="C26" s="1514"/>
      <c r="D26" s="1514"/>
      <c r="E26" s="1514"/>
      <c r="F26" s="1514"/>
      <c r="G26" s="1514"/>
      <c r="H26" s="1514"/>
      <c r="I26" s="1514"/>
      <c r="J26" s="1514"/>
      <c r="K26" s="1514"/>
      <c r="L26" s="1514"/>
    </row>
    <row r="27" spans="1:12" s="1514" customFormat="1" ht="13.5">
      <c r="A27" s="1514"/>
      <c r="B27" s="1514"/>
      <c r="C27" s="1514"/>
      <c r="D27" s="1514"/>
      <c r="E27" s="1514"/>
      <c r="F27" s="1514"/>
      <c r="G27" s="1514"/>
      <c r="H27" s="1514"/>
      <c r="I27" s="1514"/>
      <c r="J27" s="1514"/>
      <c r="K27" s="1514"/>
      <c r="L27" s="1514"/>
    </row>
    <row r="28" spans="1:12" s="1514" customFormat="1" ht="13.5">
      <c r="A28" s="1514"/>
      <c r="B28" s="1514"/>
      <c r="C28" s="1514"/>
      <c r="D28" s="1514"/>
      <c r="E28" s="1514"/>
      <c r="F28" s="1514"/>
      <c r="G28" s="1514"/>
      <c r="H28" s="1514"/>
      <c r="I28" s="1514"/>
      <c r="J28" s="1514"/>
      <c r="K28" s="1514"/>
      <c r="L28" s="1514"/>
    </row>
    <row r="29" spans="1:12" s="1514" customFormat="1" ht="13.5">
      <c r="A29" s="1514"/>
      <c r="B29" s="1514"/>
      <c r="C29" s="1514"/>
      <c r="D29" s="1514"/>
      <c r="E29" s="1514"/>
      <c r="F29" s="1514"/>
      <c r="G29" s="1514"/>
      <c r="H29" s="1514"/>
      <c r="I29" s="1514"/>
      <c r="J29" s="1514"/>
      <c r="K29" s="1514"/>
      <c r="L29" s="1514"/>
    </row>
    <row r="30" spans="1:12" s="1514" customFormat="1" ht="13.5">
      <c r="A30" s="1514"/>
      <c r="B30" s="1514"/>
      <c r="C30" s="1514"/>
      <c r="D30" s="1514"/>
      <c r="E30" s="1514"/>
      <c r="F30" s="1514"/>
      <c r="G30" s="1514"/>
      <c r="H30" s="1514"/>
      <c r="I30" s="1514"/>
      <c r="J30" s="1514"/>
      <c r="K30" s="1514"/>
      <c r="L30" s="1514"/>
    </row>
    <row r="31" spans="1:12" s="1514" customFormat="1" ht="13.5">
      <c r="A31" s="1514"/>
      <c r="B31" s="1514"/>
      <c r="C31" s="1514"/>
      <c r="D31" s="1514"/>
      <c r="E31" s="1514"/>
      <c r="F31" s="1514"/>
      <c r="G31" s="1514"/>
      <c r="H31" s="1514"/>
      <c r="I31" s="1514"/>
      <c r="J31" s="1514"/>
      <c r="K31" s="1514"/>
      <c r="L31" s="1514"/>
    </row>
    <row r="32" spans="1:12" s="1514" customFormat="1" ht="13.5">
      <c r="A32" s="1514"/>
      <c r="B32" s="1514"/>
      <c r="C32" s="1514"/>
      <c r="D32" s="1514"/>
      <c r="E32" s="1514"/>
      <c r="F32" s="1514"/>
      <c r="G32" s="1514"/>
      <c r="H32" s="1514"/>
      <c r="I32" s="1514"/>
      <c r="J32" s="1514"/>
      <c r="K32" s="1514"/>
      <c r="L32" s="1514"/>
    </row>
    <row r="33" s="1514" customFormat="1" ht="13.5"/>
    <row r="34" s="1514" customFormat="1" ht="13.5"/>
    <row r="35" s="1514" customFormat="1" ht="13.5"/>
    <row r="36" s="1514" customFormat="1" ht="13.5"/>
    <row r="37" s="1514" customFormat="1" ht="13.5"/>
    <row r="38" s="1514" customFormat="1" ht="13.5"/>
    <row r="39" s="1514" customFormat="1" ht="13.5"/>
    <row r="40" s="1514" customFormat="1" ht="13.5"/>
    <row r="41" s="1514" customFormat="1" ht="13.5"/>
    <row r="42" s="1514" customFormat="1" ht="13.5"/>
    <row r="43" s="1514" customFormat="1" ht="13.5"/>
    <row r="44" s="1514" customFormat="1" ht="13.5"/>
    <row r="45" s="1514" customFormat="1" ht="13.5"/>
    <row r="46" s="1514" customFormat="1" ht="13.5"/>
    <row r="47" s="1514" customFormat="1" ht="13.5"/>
    <row r="48" s="1514" customFormat="1" ht="13.5"/>
    <row r="49" s="1514" customFormat="1" ht="13.5"/>
    <row r="50" s="1514" customFormat="1" ht="13.5"/>
    <row r="51" s="1514" customFormat="1" ht="13.5"/>
    <row r="52" s="1514" customFormat="1" ht="13.5"/>
    <row r="53" s="1514" customFormat="1" ht="13.5"/>
    <row r="54" s="1514" customFormat="1" ht="13.5"/>
    <row r="55" s="1514" customFormat="1" ht="13.5"/>
    <row r="56" s="1514" customFormat="1" ht="13.5"/>
    <row r="57" s="1514" customFormat="1" ht="13.5"/>
    <row r="58" s="1514" customFormat="1" ht="13.5"/>
    <row r="59" s="1514" customFormat="1" ht="13.5"/>
    <row r="60" s="1514" customFormat="1" ht="13.5"/>
    <row r="61" s="1514" customFormat="1" ht="13.5"/>
    <row r="62" s="1514" customFormat="1" ht="13.5"/>
    <row r="63" s="1514" customFormat="1" ht="13.5"/>
    <row r="64" s="1514" customFormat="1" ht="13.5"/>
    <row r="65" s="1514" customFormat="1" ht="13.5"/>
    <row r="66" s="1514" customFormat="1" ht="13.5"/>
    <row r="67" s="1514" customFormat="1" ht="13.5"/>
    <row r="68" s="1514" customFormat="1" ht="13.5"/>
    <row r="69" s="1514" customFormat="1" ht="13.5"/>
    <row r="70" s="1514" customFormat="1" ht="13.5"/>
    <row r="71" s="1514" customFormat="1" ht="13.5"/>
    <row r="72" s="1514" customFormat="1" ht="13.5"/>
    <row r="73" s="1514" customFormat="1" ht="13.5"/>
    <row r="74" s="1514" customFormat="1" ht="13.5"/>
    <row r="75" s="1514" customFormat="1" ht="13.5"/>
    <row r="76" s="1514" customFormat="1" ht="13.5"/>
    <row r="77" s="1514" customFormat="1" ht="13.5"/>
    <row r="78" s="1514" customFormat="1" ht="13.5"/>
    <row r="79" s="1514" customFormat="1" ht="13.5"/>
    <row r="80" s="1514" customFormat="1" ht="13.5"/>
    <row r="81" s="1514" customFormat="1" ht="13.5"/>
    <row r="82" s="1514" customFormat="1" ht="13.5"/>
    <row r="83" s="1514" customFormat="1" ht="13.5"/>
    <row r="84" s="1514" customFormat="1" ht="13.5"/>
    <row r="85" s="1514" customFormat="1" ht="13.5"/>
    <row r="86" s="1514" customFormat="1" ht="13.5"/>
    <row r="87" s="1514" customFormat="1" ht="13.5"/>
    <row r="88" s="1514" customFormat="1" ht="13.5"/>
    <row r="89" s="1514" customFormat="1" ht="13.5"/>
    <row r="90" s="1514" customFormat="1" ht="13.5"/>
    <row r="91" s="1514" customFormat="1" ht="13.5"/>
    <row r="92" s="1514" customFormat="1" ht="13.5"/>
    <row r="93" s="1514" customFormat="1" ht="13.5"/>
    <row r="94" s="1514" customFormat="1" ht="13.5"/>
    <row r="95" s="1514" customFormat="1" ht="13.5"/>
    <row r="96" s="1514" customFormat="1" ht="13.5"/>
    <row r="97" s="1514" customFormat="1" ht="13.5"/>
    <row r="98" s="1514" customFormat="1" ht="13.5"/>
    <row r="99" s="1514" customFormat="1" ht="13.5"/>
    <row r="100" s="1514" customFormat="1" ht="13.5"/>
    <row r="101" s="1514" customFormat="1" ht="13.5"/>
    <row r="102" s="1514" customFormat="1" ht="13.5"/>
    <row r="103" s="1514" customFormat="1" ht="13.5"/>
    <row r="104" s="1514" customFormat="1" ht="13.5"/>
    <row r="105" s="1514" customFormat="1" ht="13.5"/>
    <row r="106" s="1514" customFormat="1" ht="13.5"/>
    <row r="107" s="1514" customFormat="1" ht="13.5"/>
    <row r="108" s="1514" customFormat="1" ht="13.5"/>
    <row r="109" s="1514" customFormat="1" ht="13.5"/>
  </sheetData>
  <mergeCells count="19">
    <mergeCell ref="A1:L1"/>
    <mergeCell ref="A3:L3"/>
    <mergeCell ref="F5:G5"/>
    <mergeCell ref="A6:B6"/>
    <mergeCell ref="A8:C8"/>
    <mergeCell ref="D9:L9"/>
    <mergeCell ref="D10:E10"/>
    <mergeCell ref="D11:L11"/>
    <mergeCell ref="A12:L12"/>
    <mergeCell ref="A14:L14"/>
    <mergeCell ref="A15:L15"/>
    <mergeCell ref="A17:L17"/>
    <mergeCell ref="A18:L18"/>
    <mergeCell ref="B19:L19"/>
    <mergeCell ref="B20:L20"/>
    <mergeCell ref="B21:L21"/>
    <mergeCell ref="B22:L22"/>
    <mergeCell ref="B23:L23"/>
    <mergeCell ref="B24:L24"/>
  </mergeCells>
  <phoneticPr fontId="10"/>
  <printOptions horizontalCentered="1"/>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V155"/>
  <sheetViews>
    <sheetView view="pageBreakPreview" zoomScaleSheetLayoutView="100" workbookViewId="0"/>
  </sheetViews>
  <sheetFormatPr defaultColWidth="2.88671875" defaultRowHeight="14.85" customHeight="1"/>
  <cols>
    <col min="1" max="1" width="5.44140625" style="15" customWidth="1"/>
    <col min="2" max="17" width="2.88671875" style="15"/>
    <col min="18" max="18" width="3.875" style="15" customWidth="1"/>
    <col min="19" max="19" width="2.88671875" style="15"/>
    <col min="20" max="20" width="3.125" style="15" customWidth="1"/>
    <col min="21" max="23" width="2.88671875" style="15"/>
    <col min="24" max="24" width="4.5" style="15" customWidth="1"/>
    <col min="25" max="16384" width="2.88671875" style="15"/>
  </cols>
  <sheetData>
    <row r="1" spans="1:71" ht="15" customHeight="1">
      <c r="A1" s="16" t="s">
        <v>24</v>
      </c>
      <c r="B1" s="16"/>
      <c r="C1" s="16"/>
      <c r="D1" s="16"/>
      <c r="E1" s="16"/>
      <c r="F1" s="16"/>
      <c r="G1" s="16"/>
      <c r="H1" s="16"/>
      <c r="I1" s="16"/>
      <c r="J1" s="16"/>
      <c r="K1" s="16"/>
      <c r="L1" s="16"/>
      <c r="M1" s="16"/>
      <c r="N1" s="101"/>
      <c r="O1" s="16"/>
      <c r="P1" s="16"/>
      <c r="Q1" s="16"/>
      <c r="R1" s="16"/>
      <c r="S1" s="16"/>
      <c r="T1" s="16"/>
      <c r="U1" s="16"/>
      <c r="V1" s="16"/>
      <c r="W1" s="30"/>
      <c r="X1" s="30"/>
      <c r="Y1" s="30"/>
      <c r="Z1" s="30"/>
      <c r="AA1" s="30"/>
      <c r="AB1" s="30"/>
      <c r="AC1" s="30"/>
      <c r="AD1" s="30"/>
      <c r="AE1" s="30"/>
      <c r="AF1" s="16"/>
      <c r="AG1" s="16"/>
      <c r="AH1" s="16"/>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row>
    <row r="2" spans="1:71" ht="1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 customHeight="1">
      <c r="A3" s="16"/>
      <c r="B3" s="16"/>
      <c r="C3" s="16"/>
      <c r="D3" s="16" t="s">
        <v>41</v>
      </c>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L3" s="31"/>
      <c r="AM3" s="31"/>
      <c r="AN3" s="31"/>
      <c r="AO3" s="31"/>
      <c r="AP3" s="31"/>
      <c r="AQ3" s="31"/>
      <c r="AR3" s="31"/>
      <c r="AS3" s="31"/>
      <c r="AT3" s="31"/>
      <c r="AU3" s="31"/>
      <c r="AV3" s="31"/>
      <c r="AW3" s="31"/>
      <c r="AX3" s="31"/>
      <c r="AY3" s="31"/>
      <c r="AZ3" s="31"/>
      <c r="BA3" s="31"/>
      <c r="BB3" s="31"/>
      <c r="BC3" s="31"/>
      <c r="BD3" s="31"/>
      <c r="BE3" s="31"/>
      <c r="BF3" s="31"/>
    </row>
    <row r="4" spans="1:71" ht="15" customHeight="1">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L4" s="31"/>
      <c r="AM4" s="31"/>
      <c r="AN4" s="31"/>
      <c r="AO4" s="31"/>
      <c r="AP4" s="31"/>
      <c r="AQ4" s="31"/>
      <c r="AR4" s="31"/>
      <c r="AS4" s="31"/>
      <c r="AT4" s="31"/>
      <c r="AU4" s="31"/>
      <c r="AV4" s="31"/>
      <c r="AW4" s="31"/>
      <c r="AX4" s="31"/>
      <c r="AY4" s="31"/>
      <c r="AZ4" s="31"/>
      <c r="BA4" s="31"/>
      <c r="BB4" s="31"/>
      <c r="BC4" s="31"/>
      <c r="BD4" s="31"/>
      <c r="BE4" s="31"/>
      <c r="BF4" s="31"/>
    </row>
    <row r="5" spans="1:7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L5" s="31"/>
      <c r="AM5" s="31"/>
      <c r="AN5" s="31"/>
      <c r="AO5" s="31"/>
      <c r="AP5" s="31"/>
      <c r="AQ5" s="31"/>
      <c r="AR5" s="31"/>
      <c r="AS5" s="31"/>
      <c r="AT5" s="31"/>
      <c r="AU5" s="31"/>
      <c r="AV5" s="31"/>
      <c r="AW5" s="31"/>
      <c r="AX5" s="31"/>
      <c r="AY5" s="31"/>
      <c r="AZ5" s="31"/>
      <c r="BA5" s="31"/>
      <c r="BB5" s="31"/>
      <c r="BC5" s="31"/>
      <c r="BD5" s="31"/>
      <c r="BE5" s="31"/>
      <c r="BF5" s="31"/>
    </row>
    <row r="6" spans="1:71" ht="15" customHeight="1">
      <c r="A6" s="17" t="s">
        <v>26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row>
    <row r="7" spans="1:71" ht="15" customHeight="1">
      <c r="A7" s="16"/>
      <c r="B7" s="16"/>
      <c r="C7" s="16"/>
      <c r="D7" s="16"/>
      <c r="E7" s="16"/>
      <c r="F7" s="16"/>
      <c r="G7" s="30"/>
      <c r="H7" s="30"/>
      <c r="I7" s="30"/>
      <c r="J7" s="30"/>
      <c r="K7" s="30"/>
      <c r="L7" s="30"/>
      <c r="M7" s="30"/>
      <c r="N7" s="30"/>
      <c r="O7" s="30"/>
      <c r="P7" s="30"/>
      <c r="Q7" s="30"/>
      <c r="R7" s="30"/>
      <c r="S7" s="16"/>
      <c r="T7" s="16"/>
      <c r="U7" s="16"/>
      <c r="V7" s="16"/>
      <c r="W7" s="16"/>
      <c r="X7" s="16"/>
      <c r="Y7" s="16"/>
      <c r="Z7" s="16"/>
      <c r="AA7" s="16"/>
      <c r="AB7" s="16"/>
      <c r="AC7" s="16"/>
      <c r="AD7" s="16"/>
      <c r="AE7" s="16"/>
      <c r="AF7" s="16"/>
      <c r="AG7" s="16"/>
      <c r="AH7" s="16"/>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row>
    <row r="8" spans="1:71" ht="15" customHeight="1">
      <c r="A8" s="16"/>
      <c r="B8" s="16"/>
      <c r="C8" s="30"/>
      <c r="D8" s="30"/>
      <c r="E8" s="16"/>
      <c r="F8" s="30"/>
      <c r="G8" s="30"/>
      <c r="H8" s="30"/>
      <c r="I8" s="30"/>
      <c r="J8" s="30"/>
      <c r="K8" s="30"/>
      <c r="L8" s="16"/>
      <c r="M8" s="30"/>
      <c r="N8" s="30"/>
      <c r="O8" s="16"/>
      <c r="P8" s="16"/>
      <c r="Q8" s="16"/>
      <c r="R8" s="16"/>
      <c r="S8" s="16"/>
      <c r="T8" s="16"/>
      <c r="U8" s="16"/>
      <c r="V8" s="16"/>
      <c r="W8" s="16"/>
      <c r="X8" s="16"/>
      <c r="Y8" s="17"/>
      <c r="Z8" s="17"/>
      <c r="AA8" s="17"/>
      <c r="AB8" s="16" t="s">
        <v>52</v>
      </c>
      <c r="AC8" s="17"/>
      <c r="AD8" s="17"/>
      <c r="AE8" s="16" t="s">
        <v>131</v>
      </c>
      <c r="AF8" s="17"/>
      <c r="AG8" s="17"/>
      <c r="AH8" s="16" t="s">
        <v>137</v>
      </c>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row>
    <row r="9" spans="1:71" ht="15" customHeight="1">
      <c r="A9" s="16"/>
      <c r="B9" s="32"/>
      <c r="C9" s="32"/>
      <c r="D9" s="32"/>
      <c r="E9" s="32"/>
      <c r="F9" s="32"/>
      <c r="G9" s="68" t="s">
        <v>70</v>
      </c>
      <c r="H9" s="68"/>
      <c r="I9" s="68"/>
      <c r="J9" s="68"/>
      <c r="K9" s="68"/>
      <c r="L9" s="68"/>
      <c r="M9" s="30"/>
      <c r="N9" s="30"/>
      <c r="O9" s="16"/>
      <c r="P9" s="16"/>
      <c r="Q9" s="16"/>
      <c r="R9" s="16"/>
      <c r="S9" s="16"/>
      <c r="T9" s="16"/>
      <c r="U9" s="16"/>
      <c r="V9" s="16"/>
      <c r="W9" s="16"/>
      <c r="X9" s="16"/>
      <c r="Y9" s="17"/>
      <c r="Z9" s="17"/>
      <c r="AA9" s="17"/>
      <c r="AB9" s="16"/>
      <c r="AC9" s="17"/>
      <c r="AD9" s="17"/>
      <c r="AE9" s="16"/>
      <c r="AF9" s="17"/>
      <c r="AG9" s="17"/>
      <c r="AH9" s="16"/>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row>
    <row r="10" spans="1:71" ht="15" customHeight="1">
      <c r="A10" s="16"/>
      <c r="B10" s="32"/>
      <c r="C10" s="32"/>
      <c r="D10" s="32"/>
      <c r="E10" s="32"/>
      <c r="F10" s="32"/>
      <c r="G10" s="68"/>
      <c r="H10" s="68"/>
      <c r="I10" s="68"/>
      <c r="J10" s="68"/>
      <c r="K10" s="68"/>
      <c r="L10" s="68"/>
      <c r="M10" s="30"/>
      <c r="N10" s="30"/>
      <c r="O10" s="16"/>
      <c r="P10" s="109" t="s">
        <v>98</v>
      </c>
      <c r="Q10" s="109"/>
      <c r="R10" s="109"/>
      <c r="S10" s="109"/>
      <c r="T10" s="109"/>
      <c r="U10" s="109"/>
      <c r="V10" s="109"/>
      <c r="W10" s="109"/>
      <c r="X10" s="109"/>
      <c r="Y10" s="109"/>
      <c r="Z10" s="109"/>
      <c r="AA10" s="109"/>
      <c r="AB10" s="109"/>
      <c r="AC10" s="109"/>
      <c r="AD10" s="109"/>
      <c r="AE10" s="109"/>
      <c r="AF10" s="109"/>
      <c r="AG10" s="109"/>
      <c r="AH10" s="109"/>
      <c r="AL10" s="31"/>
      <c r="AM10" s="31"/>
      <c r="AN10" s="31"/>
      <c r="AO10" s="31"/>
      <c r="AP10" s="31"/>
      <c r="AQ10" s="31"/>
      <c r="AR10" s="31"/>
      <c r="AS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row>
    <row r="11" spans="1:71" ht="15" customHeight="1">
      <c r="A11" s="16"/>
      <c r="B11" s="16"/>
      <c r="C11" s="30"/>
      <c r="D11" s="30"/>
      <c r="E11" s="30"/>
      <c r="F11" s="30"/>
      <c r="G11" s="30"/>
      <c r="H11" s="30"/>
      <c r="I11" s="30"/>
      <c r="J11" s="30"/>
      <c r="K11" s="30"/>
      <c r="L11" s="16"/>
      <c r="M11" s="30"/>
      <c r="N11" s="30"/>
      <c r="O11" s="16"/>
      <c r="P11" s="110"/>
      <c r="Q11" s="110"/>
      <c r="R11" s="109"/>
      <c r="S11" s="109"/>
      <c r="T11" s="109"/>
      <c r="U11" s="109"/>
      <c r="V11" s="109"/>
      <c r="W11" s="109"/>
      <c r="X11" s="109"/>
      <c r="Y11" s="109"/>
      <c r="Z11" s="109"/>
      <c r="AA11" s="109"/>
      <c r="AB11" s="109"/>
      <c r="AC11" s="109"/>
      <c r="AD11" s="109"/>
      <c r="AE11" s="109"/>
      <c r="AF11" s="109"/>
      <c r="AG11" s="109"/>
      <c r="AH11" s="109"/>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row>
    <row r="12" spans="1:71" ht="15" customHeight="1">
      <c r="A12" s="16"/>
      <c r="B12" s="16"/>
      <c r="C12" s="30"/>
      <c r="D12" s="30"/>
      <c r="E12" s="30"/>
      <c r="F12" s="30"/>
      <c r="G12" s="30"/>
      <c r="H12" s="30"/>
      <c r="I12" s="30"/>
      <c r="J12" s="30"/>
      <c r="K12" s="30"/>
      <c r="L12" s="16"/>
      <c r="M12" s="16" t="s">
        <v>6</v>
      </c>
      <c r="N12" s="16"/>
      <c r="O12" s="16"/>
      <c r="P12" s="109" t="s">
        <v>100</v>
      </c>
      <c r="Q12" s="109"/>
      <c r="R12" s="109"/>
      <c r="S12" s="109"/>
      <c r="T12" s="109"/>
      <c r="U12" s="109"/>
      <c r="V12" s="109"/>
      <c r="W12" s="109"/>
      <c r="X12" s="109"/>
      <c r="Y12" s="109"/>
      <c r="Z12" s="109"/>
      <c r="AA12" s="109"/>
      <c r="AB12" s="109"/>
      <c r="AC12" s="109"/>
      <c r="AD12" s="109"/>
      <c r="AE12" s="109"/>
      <c r="AF12" s="109"/>
      <c r="AG12" s="109"/>
      <c r="AH12" s="109"/>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row>
    <row r="13" spans="1:71" ht="15" customHeight="1">
      <c r="A13" s="16"/>
      <c r="B13" s="16"/>
      <c r="C13" s="30"/>
      <c r="D13" s="30"/>
      <c r="E13" s="30"/>
      <c r="F13" s="30"/>
      <c r="G13" s="30"/>
      <c r="H13" s="30"/>
      <c r="I13" s="30"/>
      <c r="J13" s="30"/>
      <c r="K13" s="30"/>
      <c r="L13" s="16"/>
      <c r="M13" s="16"/>
      <c r="N13" s="16"/>
      <c r="O13" s="16"/>
      <c r="P13" s="110"/>
      <c r="Q13" s="110"/>
      <c r="R13" s="109"/>
      <c r="S13" s="109"/>
      <c r="T13" s="109"/>
      <c r="U13" s="109"/>
      <c r="V13" s="109"/>
      <c r="W13" s="109"/>
      <c r="X13" s="109"/>
      <c r="Y13" s="109"/>
      <c r="Z13" s="109"/>
      <c r="AA13" s="109"/>
      <c r="AB13" s="109"/>
      <c r="AC13" s="109"/>
      <c r="AD13" s="109"/>
      <c r="AE13" s="109"/>
      <c r="AF13" s="109"/>
      <c r="AG13" s="109"/>
      <c r="AH13" s="109"/>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row>
    <row r="14" spans="1:71" ht="15" customHeight="1">
      <c r="A14" s="16"/>
      <c r="B14" s="16"/>
      <c r="C14" s="30"/>
      <c r="D14" s="30"/>
      <c r="E14" s="30"/>
      <c r="F14" s="30"/>
      <c r="G14" s="30"/>
      <c r="H14" s="30"/>
      <c r="I14" s="30"/>
      <c r="J14" s="30"/>
      <c r="K14" s="30"/>
      <c r="L14" s="16"/>
      <c r="M14" s="16"/>
      <c r="N14" s="16"/>
      <c r="O14" s="16"/>
      <c r="P14" s="109" t="s">
        <v>103</v>
      </c>
      <c r="Q14" s="109"/>
      <c r="R14" s="109"/>
      <c r="S14" s="109"/>
      <c r="T14" s="109"/>
      <c r="U14" s="109"/>
      <c r="V14" s="109"/>
      <c r="W14" s="109"/>
      <c r="X14" s="109"/>
      <c r="Y14" s="109"/>
      <c r="Z14" s="109"/>
      <c r="AA14" s="109"/>
      <c r="AB14" s="109"/>
      <c r="AC14" s="109"/>
      <c r="AD14" s="109"/>
      <c r="AE14" s="109"/>
      <c r="AF14" s="109"/>
      <c r="AG14" s="109"/>
      <c r="AH14" s="109"/>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row>
    <row r="15" spans="1:71" ht="15" customHeight="1">
      <c r="B15" s="16"/>
      <c r="C15" s="16"/>
      <c r="E15" s="16"/>
      <c r="F15" s="16"/>
      <c r="G15" s="16"/>
      <c r="H15" s="16"/>
      <c r="I15" s="16"/>
      <c r="J15" s="16"/>
      <c r="K15" s="16"/>
      <c r="L15" s="16"/>
      <c r="M15" s="16"/>
      <c r="N15" s="16"/>
      <c r="O15" s="16"/>
      <c r="P15" s="110"/>
      <c r="Q15" s="110"/>
      <c r="R15" s="110"/>
      <c r="S15" s="110"/>
      <c r="T15" s="110"/>
      <c r="U15" s="109"/>
      <c r="V15" s="109"/>
      <c r="W15" s="109"/>
      <c r="X15" s="109"/>
      <c r="Y15" s="109"/>
      <c r="Z15" s="109"/>
      <c r="AA15" s="109"/>
      <c r="AB15" s="109"/>
      <c r="AC15" s="109"/>
      <c r="AD15" s="109"/>
      <c r="AE15" s="109"/>
      <c r="AF15" s="109"/>
      <c r="AG15" s="109"/>
      <c r="AH15" s="109"/>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row>
    <row r="16" spans="1:71" ht="15" customHeight="1">
      <c r="B16" s="16" t="s">
        <v>2</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row>
    <row r="17" spans="1:74" ht="15" customHeight="1">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row>
    <row r="18" spans="1:74" ht="18" customHeight="1">
      <c r="A18" s="16"/>
      <c r="B18" s="16"/>
      <c r="C18" s="16"/>
      <c r="D18" s="16"/>
      <c r="E18" s="16"/>
      <c r="F18" s="16"/>
      <c r="G18" s="16"/>
      <c r="H18" s="16"/>
      <c r="I18" s="16"/>
      <c r="J18" s="16"/>
      <c r="K18" s="16"/>
      <c r="L18" s="16"/>
      <c r="M18" s="16"/>
      <c r="N18" s="16"/>
      <c r="O18" s="16"/>
      <c r="P18" s="16"/>
      <c r="Q18" s="16"/>
      <c r="R18" s="118" t="s">
        <v>112</v>
      </c>
      <c r="S18" s="122"/>
      <c r="T18" s="122"/>
      <c r="U18" s="131"/>
      <c r="V18" s="134"/>
      <c r="W18" s="136"/>
      <c r="X18" s="136"/>
      <c r="Y18" s="136"/>
      <c r="Z18" s="136"/>
      <c r="AA18" s="136"/>
      <c r="AB18" s="136"/>
      <c r="AC18" s="136"/>
      <c r="AD18" s="136"/>
      <c r="AE18" s="136"/>
      <c r="AF18" s="147"/>
      <c r="AG18" s="147"/>
      <c r="AH18" s="155"/>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row>
    <row r="19" spans="1:74" ht="20.100000000000001" customHeight="1">
      <c r="A19" s="18" t="s">
        <v>9</v>
      </c>
      <c r="B19" s="33" t="s">
        <v>50</v>
      </c>
      <c r="C19" s="53"/>
      <c r="D19" s="53"/>
      <c r="E19" s="53"/>
      <c r="F19" s="53"/>
      <c r="G19" s="53"/>
      <c r="H19" s="3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124"/>
      <c r="AI19" s="31"/>
      <c r="AL19" s="174"/>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row>
    <row r="20" spans="1:74" ht="15" customHeight="1">
      <c r="A20" s="19"/>
      <c r="B20" s="34" t="s">
        <v>59</v>
      </c>
      <c r="C20" s="54"/>
      <c r="D20" s="54"/>
      <c r="E20" s="54"/>
      <c r="F20" s="54"/>
      <c r="G20" s="69"/>
      <c r="H20" s="82"/>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156"/>
      <c r="AI20" s="31"/>
      <c r="AL20" s="174"/>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row>
    <row r="21" spans="1:74" ht="15" customHeight="1">
      <c r="A21" s="19"/>
      <c r="B21" s="35"/>
      <c r="C21" s="55"/>
      <c r="D21" s="55"/>
      <c r="E21" s="55"/>
      <c r="F21" s="55"/>
      <c r="G21" s="70"/>
      <c r="H21" s="83"/>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157"/>
      <c r="AI21" s="31"/>
      <c r="AL21" s="174"/>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row>
    <row r="22" spans="1:74" ht="15" customHeight="1">
      <c r="A22" s="19"/>
      <c r="B22" s="36" t="s">
        <v>57</v>
      </c>
      <c r="C22" s="56"/>
      <c r="D22" s="56"/>
      <c r="E22" s="56"/>
      <c r="F22" s="56"/>
      <c r="G22" s="71"/>
      <c r="H22" s="25" t="s">
        <v>54</v>
      </c>
      <c r="I22" s="47"/>
      <c r="J22" s="47"/>
      <c r="K22" s="47"/>
      <c r="L22" s="98"/>
      <c r="M22" s="98"/>
      <c r="N22" s="47" t="s">
        <v>94</v>
      </c>
      <c r="O22" s="98"/>
      <c r="P22" s="98"/>
      <c r="Q22" s="114" t="s">
        <v>106</v>
      </c>
      <c r="R22" s="47"/>
      <c r="S22" s="47"/>
      <c r="T22" s="47"/>
      <c r="U22" s="47"/>
      <c r="V22" s="47"/>
      <c r="W22" s="47"/>
      <c r="X22" s="47"/>
      <c r="Y22" s="47"/>
      <c r="Z22" s="47"/>
      <c r="AA22" s="47"/>
      <c r="AB22" s="47"/>
      <c r="AC22" s="47"/>
      <c r="AD22" s="47"/>
      <c r="AE22" s="47"/>
      <c r="AF22" s="47"/>
      <c r="AG22" s="47"/>
      <c r="AH22" s="77"/>
      <c r="AJ22" s="31"/>
      <c r="AK22" s="31"/>
      <c r="AL22" s="174"/>
      <c r="AM22" s="31"/>
      <c r="AN22" s="31"/>
      <c r="AO22" s="31"/>
      <c r="AP22" s="31"/>
      <c r="AQ22" s="31"/>
      <c r="AR22" s="31"/>
      <c r="BT22" s="31"/>
      <c r="BU22" s="31"/>
      <c r="BV22" s="31"/>
    </row>
    <row r="23" spans="1:74" ht="15" customHeight="1">
      <c r="A23" s="19"/>
      <c r="B23" s="37"/>
      <c r="C23" s="57"/>
      <c r="D23" s="57"/>
      <c r="E23" s="57"/>
      <c r="F23" s="57"/>
      <c r="G23" s="72"/>
      <c r="H23" s="37"/>
      <c r="I23" s="91"/>
      <c r="J23" s="91"/>
      <c r="K23" s="91"/>
      <c r="L23" s="99" t="s">
        <v>90</v>
      </c>
      <c r="M23" s="99" t="s">
        <v>92</v>
      </c>
      <c r="N23" s="91"/>
      <c r="O23" s="91"/>
      <c r="P23" s="91"/>
      <c r="Q23" s="91"/>
      <c r="R23" s="91"/>
      <c r="S23" s="91"/>
      <c r="T23" s="91"/>
      <c r="U23" s="91"/>
      <c r="V23" s="99" t="s">
        <v>119</v>
      </c>
      <c r="W23" s="99" t="s">
        <v>123</v>
      </c>
      <c r="X23" s="91"/>
      <c r="Y23" s="91"/>
      <c r="Z23" s="91"/>
      <c r="AA23" s="91"/>
      <c r="AB23" s="91"/>
      <c r="AC23" s="91"/>
      <c r="AD23" s="91"/>
      <c r="AE23" s="91"/>
      <c r="AF23" s="91"/>
      <c r="AG23" s="91"/>
      <c r="AH23" s="158"/>
      <c r="AJ23" s="31"/>
      <c r="AK23" s="31"/>
      <c r="AL23" s="174"/>
      <c r="AM23" s="31"/>
      <c r="AN23" s="31"/>
      <c r="AO23" s="31"/>
      <c r="AP23" s="31"/>
      <c r="AQ23" s="31"/>
      <c r="AR23" s="31"/>
      <c r="AW23" s="180"/>
      <c r="AX23" s="180"/>
      <c r="BC23" s="179"/>
      <c r="BD23" s="180"/>
      <c r="BF23" s="31"/>
      <c r="BH23" s="31"/>
      <c r="BM23" s="31"/>
      <c r="BT23" s="31"/>
      <c r="BU23" s="31"/>
      <c r="BV23" s="31"/>
    </row>
    <row r="24" spans="1:74" ht="15" customHeight="1">
      <c r="A24" s="19"/>
      <c r="B24" s="38"/>
      <c r="C24" s="57"/>
      <c r="D24" s="57"/>
      <c r="E24" s="57"/>
      <c r="F24" s="57"/>
      <c r="G24" s="72"/>
      <c r="H24" s="37"/>
      <c r="I24" s="91"/>
      <c r="J24" s="91"/>
      <c r="K24" s="91"/>
      <c r="L24" s="99" t="s">
        <v>32</v>
      </c>
      <c r="M24" s="99" t="s">
        <v>93</v>
      </c>
      <c r="N24" s="91"/>
      <c r="O24" s="91"/>
      <c r="P24" s="91"/>
      <c r="Q24" s="91"/>
      <c r="R24" s="91"/>
      <c r="S24" s="91"/>
      <c r="T24" s="91"/>
      <c r="U24" s="91"/>
      <c r="V24" s="99" t="s">
        <v>121</v>
      </c>
      <c r="W24" s="99" t="s">
        <v>126</v>
      </c>
      <c r="X24" s="91"/>
      <c r="Y24" s="91"/>
      <c r="Z24" s="91"/>
      <c r="AA24" s="91"/>
      <c r="AB24" s="91"/>
      <c r="AC24" s="91"/>
      <c r="AD24" s="91"/>
      <c r="AE24" s="91"/>
      <c r="AF24" s="91"/>
      <c r="AG24" s="91"/>
      <c r="AH24" s="158"/>
      <c r="AJ24" s="31"/>
      <c r="AK24" s="31"/>
      <c r="AL24" s="174"/>
      <c r="AM24" s="31"/>
      <c r="AN24" s="31"/>
      <c r="AO24" s="31"/>
      <c r="AP24" s="31"/>
      <c r="AQ24" s="31"/>
      <c r="AR24" s="31"/>
      <c r="AW24" s="180"/>
      <c r="AX24" s="180"/>
      <c r="BC24" s="179"/>
      <c r="BD24" s="180"/>
      <c r="BF24" s="31"/>
      <c r="BH24" s="31"/>
      <c r="BM24" s="31"/>
      <c r="BT24" s="31"/>
      <c r="BU24" s="31"/>
      <c r="BV24" s="31"/>
    </row>
    <row r="25" spans="1:74" ht="18.899999999999999" customHeight="1">
      <c r="A25" s="19"/>
      <c r="B25" s="38"/>
      <c r="C25" s="57"/>
      <c r="D25" s="57"/>
      <c r="E25" s="57"/>
      <c r="F25" s="57"/>
      <c r="G25" s="72"/>
      <c r="H25" s="84"/>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159"/>
      <c r="AL25" s="174"/>
      <c r="AM25" s="31"/>
      <c r="AN25" s="31"/>
      <c r="AO25" s="31"/>
      <c r="AP25" s="31"/>
      <c r="AQ25" s="31"/>
      <c r="AR25" s="31"/>
      <c r="AW25" s="180"/>
      <c r="AX25" s="180"/>
      <c r="BC25" s="180"/>
      <c r="BD25" s="180"/>
      <c r="BF25" s="31"/>
      <c r="BH25" s="31"/>
    </row>
    <row r="26" spans="1:74" ht="20.100000000000001" customHeight="1">
      <c r="A26" s="19"/>
      <c r="B26" s="39" t="s">
        <v>60</v>
      </c>
      <c r="C26" s="56"/>
      <c r="D26" s="56"/>
      <c r="E26" s="56"/>
      <c r="F26" s="56"/>
      <c r="G26" s="71"/>
      <c r="H26" s="28" t="s">
        <v>79</v>
      </c>
      <c r="I26" s="65"/>
      <c r="J26" s="80"/>
      <c r="K26" s="97"/>
      <c r="L26" s="100"/>
      <c r="M26" s="100"/>
      <c r="N26" s="100"/>
      <c r="O26" s="100"/>
      <c r="P26" s="100"/>
      <c r="Q26" s="115" t="s">
        <v>108</v>
      </c>
      <c r="R26" s="119"/>
      <c r="S26" s="123"/>
      <c r="T26" s="123"/>
      <c r="U26" s="132"/>
      <c r="V26" s="28" t="s">
        <v>122</v>
      </c>
      <c r="W26" s="65"/>
      <c r="X26" s="80"/>
      <c r="Y26" s="97"/>
      <c r="Z26" s="100"/>
      <c r="AA26" s="100"/>
      <c r="AB26" s="100"/>
      <c r="AC26" s="100"/>
      <c r="AD26" s="100"/>
      <c r="AE26" s="100"/>
      <c r="AF26" s="100"/>
      <c r="AG26" s="100"/>
      <c r="AH26" s="160"/>
      <c r="AI26" s="31"/>
      <c r="AL26" s="174"/>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row>
    <row r="27" spans="1:74" ht="20.100000000000001" customHeight="1">
      <c r="A27" s="19"/>
      <c r="B27" s="40"/>
      <c r="C27" s="58"/>
      <c r="D27" s="58"/>
      <c r="E27" s="58"/>
      <c r="F27" s="58"/>
      <c r="G27" s="73"/>
      <c r="H27" s="85" t="s">
        <v>82</v>
      </c>
      <c r="I27" s="85"/>
      <c r="J27" s="85"/>
      <c r="K27" s="97"/>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60"/>
      <c r="AI27" s="31"/>
      <c r="AL27" s="174"/>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row>
    <row r="28" spans="1:74" s="15" customFormat="1" ht="20.100000000000001" customHeight="1">
      <c r="A28" s="19"/>
      <c r="B28" s="41" t="s">
        <v>49</v>
      </c>
      <c r="C28" s="59"/>
      <c r="D28" s="59"/>
      <c r="E28" s="59"/>
      <c r="F28" s="59"/>
      <c r="G28" s="74"/>
      <c r="H28" s="86"/>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161"/>
      <c r="AL28" s="174"/>
    </row>
    <row r="29" spans="1:74" ht="15" customHeight="1">
      <c r="A29" s="19"/>
      <c r="B29" s="36" t="s">
        <v>61</v>
      </c>
      <c r="C29" s="60"/>
      <c r="D29" s="60"/>
      <c r="E29" s="60"/>
      <c r="F29" s="60"/>
      <c r="G29" s="75"/>
      <c r="H29" s="39" t="s">
        <v>86</v>
      </c>
      <c r="I29" s="56"/>
      <c r="J29" s="71"/>
      <c r="K29" s="39"/>
      <c r="L29" s="56"/>
      <c r="M29" s="56"/>
      <c r="N29" s="56"/>
      <c r="O29" s="56"/>
      <c r="P29" s="71"/>
      <c r="Q29" s="33" t="s">
        <v>50</v>
      </c>
      <c r="R29" s="53"/>
      <c r="S29" s="124"/>
      <c r="T29" s="33"/>
      <c r="U29" s="53"/>
      <c r="V29" s="53"/>
      <c r="W29" s="53"/>
      <c r="X29" s="53"/>
      <c r="Y29" s="53"/>
      <c r="Z29" s="53"/>
      <c r="AA29" s="124"/>
      <c r="AB29" s="25" t="s">
        <v>40</v>
      </c>
      <c r="AC29" s="77"/>
      <c r="AD29" s="146"/>
      <c r="AE29" s="56"/>
      <c r="AF29" s="56"/>
      <c r="AG29" s="56"/>
      <c r="AH29" s="71"/>
      <c r="AI29" s="31"/>
      <c r="AL29" s="174"/>
      <c r="AM29" s="31"/>
      <c r="AN29" s="31"/>
      <c r="AO29" s="31"/>
      <c r="AP29" s="31"/>
      <c r="AQ29" s="31"/>
      <c r="AR29" s="31"/>
      <c r="AS29" s="179"/>
      <c r="AT29" s="179"/>
      <c r="AU29" s="179"/>
      <c r="AV29" s="31"/>
      <c r="AW29" s="31"/>
      <c r="AX29" s="31"/>
      <c r="AY29" s="31"/>
      <c r="AZ29" s="31"/>
      <c r="BA29" s="31"/>
      <c r="BB29" s="31"/>
      <c r="BC29" s="31"/>
      <c r="BD29" s="31"/>
      <c r="BE29" s="181"/>
      <c r="BF29" s="181"/>
      <c r="BG29" s="31"/>
      <c r="BH29" s="31"/>
      <c r="BI29" s="31"/>
      <c r="BJ29" s="31"/>
      <c r="BK29" s="31"/>
      <c r="BL29" s="31"/>
      <c r="BM29" s="31"/>
      <c r="BN29" s="31"/>
      <c r="BO29" s="31"/>
      <c r="BP29" s="31"/>
      <c r="BQ29" s="31"/>
      <c r="BR29" s="31"/>
      <c r="BS29" s="31"/>
    </row>
    <row r="30" spans="1:74" ht="32.25" customHeight="1">
      <c r="A30" s="19"/>
      <c r="B30" s="42"/>
      <c r="C30" s="61"/>
      <c r="D30" s="61"/>
      <c r="E30" s="61"/>
      <c r="F30" s="61"/>
      <c r="G30" s="76"/>
      <c r="H30" s="40"/>
      <c r="I30" s="58"/>
      <c r="J30" s="73"/>
      <c r="K30" s="40"/>
      <c r="L30" s="58"/>
      <c r="M30" s="58"/>
      <c r="N30" s="58"/>
      <c r="O30" s="58"/>
      <c r="P30" s="73"/>
      <c r="Q30" s="116" t="s">
        <v>109</v>
      </c>
      <c r="R30" s="120"/>
      <c r="S30" s="125"/>
      <c r="T30" s="116"/>
      <c r="U30" s="120"/>
      <c r="V30" s="120"/>
      <c r="W30" s="120"/>
      <c r="X30" s="120"/>
      <c r="Y30" s="120"/>
      <c r="Z30" s="120"/>
      <c r="AA30" s="125"/>
      <c r="AB30" s="27"/>
      <c r="AC30" s="79"/>
      <c r="AD30" s="58"/>
      <c r="AE30" s="58"/>
      <c r="AF30" s="58"/>
      <c r="AG30" s="58"/>
      <c r="AH30" s="73"/>
      <c r="AI30" s="31"/>
      <c r="AL30" s="174"/>
      <c r="AM30" s="31"/>
      <c r="AN30" s="31"/>
      <c r="AO30" s="31"/>
      <c r="AP30" s="31"/>
      <c r="AQ30" s="31"/>
      <c r="AR30" s="31"/>
      <c r="AS30" s="179"/>
      <c r="AT30" s="179"/>
      <c r="AU30" s="179"/>
      <c r="AV30" s="31"/>
      <c r="AW30" s="31"/>
      <c r="AX30" s="31"/>
      <c r="AY30" s="31"/>
      <c r="AZ30" s="31"/>
      <c r="BA30" s="31"/>
      <c r="BB30" s="31"/>
      <c r="BC30" s="31"/>
      <c r="BD30" s="31"/>
      <c r="BE30" s="181"/>
      <c r="BF30" s="181"/>
      <c r="BG30" s="31"/>
      <c r="BH30" s="31"/>
      <c r="BI30" s="31"/>
      <c r="BJ30" s="31"/>
      <c r="BK30" s="31"/>
      <c r="BL30" s="31"/>
      <c r="BM30" s="31"/>
      <c r="BN30" s="31"/>
      <c r="BO30" s="31"/>
      <c r="BP30" s="31"/>
      <c r="BQ30" s="31"/>
      <c r="BR30" s="31"/>
      <c r="BS30" s="31"/>
    </row>
    <row r="31" spans="1:74" ht="15" customHeight="1">
      <c r="A31" s="19"/>
      <c r="B31" s="39" t="s">
        <v>63</v>
      </c>
      <c r="C31" s="56"/>
      <c r="D31" s="56"/>
      <c r="E31" s="56"/>
      <c r="F31" s="56"/>
      <c r="G31" s="71"/>
      <c r="H31" s="25" t="s">
        <v>54</v>
      </c>
      <c r="I31" s="47"/>
      <c r="J31" s="47"/>
      <c r="K31" s="47"/>
      <c r="L31" s="98"/>
      <c r="M31" s="98"/>
      <c r="N31" s="47" t="s">
        <v>94</v>
      </c>
      <c r="O31" s="98"/>
      <c r="P31" s="98"/>
      <c r="Q31" s="114" t="s">
        <v>106</v>
      </c>
      <c r="R31" s="47"/>
      <c r="S31" s="47"/>
      <c r="T31" s="47"/>
      <c r="U31" s="47"/>
      <c r="V31" s="47"/>
      <c r="W31" s="47"/>
      <c r="X31" s="47"/>
      <c r="Y31" s="47"/>
      <c r="Z31" s="47"/>
      <c r="AA31" s="47"/>
      <c r="AB31" s="47"/>
      <c r="AC31" s="47"/>
      <c r="AD31" s="47"/>
      <c r="AE31" s="47"/>
      <c r="AF31" s="47"/>
      <c r="AG31" s="47"/>
      <c r="AH31" s="77"/>
      <c r="AL31" s="174"/>
      <c r="AM31" s="178"/>
      <c r="AN31" s="178"/>
      <c r="AO31" s="178"/>
      <c r="AP31" s="178"/>
      <c r="AQ31" s="178"/>
      <c r="AR31" s="178"/>
    </row>
    <row r="32" spans="1:74" ht="15" customHeight="1">
      <c r="A32" s="19"/>
      <c r="B32" s="38"/>
      <c r="C32" s="57"/>
      <c r="D32" s="57"/>
      <c r="E32" s="57"/>
      <c r="F32" s="57"/>
      <c r="G32" s="72"/>
      <c r="H32" s="37"/>
      <c r="I32" s="91"/>
      <c r="J32" s="91"/>
      <c r="K32" s="91"/>
      <c r="L32" s="99" t="s">
        <v>90</v>
      </c>
      <c r="M32" s="99" t="s">
        <v>92</v>
      </c>
      <c r="N32" s="91"/>
      <c r="O32" s="91"/>
      <c r="P32" s="91"/>
      <c r="Q32" s="91"/>
      <c r="R32" s="91"/>
      <c r="S32" s="91"/>
      <c r="T32" s="91"/>
      <c r="U32" s="91"/>
      <c r="V32" s="99" t="s">
        <v>119</v>
      </c>
      <c r="W32" s="99" t="s">
        <v>123</v>
      </c>
      <c r="X32" s="91"/>
      <c r="Y32" s="91"/>
      <c r="Z32" s="91"/>
      <c r="AA32" s="91"/>
      <c r="AB32" s="91"/>
      <c r="AC32" s="91"/>
      <c r="AD32" s="91"/>
      <c r="AE32" s="91"/>
      <c r="AF32" s="91"/>
      <c r="AG32" s="91"/>
      <c r="AH32" s="158"/>
      <c r="AL32" s="174"/>
      <c r="AM32" s="178"/>
      <c r="AN32" s="178"/>
      <c r="AO32" s="178"/>
      <c r="AP32" s="178"/>
      <c r="AQ32" s="178"/>
      <c r="AR32" s="178"/>
      <c r="AW32" s="180"/>
      <c r="AX32" s="180"/>
      <c r="BC32" s="179"/>
      <c r="BD32" s="180"/>
      <c r="BF32" s="31"/>
      <c r="BH32" s="31"/>
      <c r="BM32" s="31"/>
    </row>
    <row r="33" spans="1:74" ht="15" customHeight="1">
      <c r="A33" s="19"/>
      <c r="B33" s="38"/>
      <c r="C33" s="57"/>
      <c r="D33" s="57"/>
      <c r="E33" s="57"/>
      <c r="F33" s="57"/>
      <c r="G33" s="72"/>
      <c r="H33" s="37"/>
      <c r="I33" s="91"/>
      <c r="J33" s="91"/>
      <c r="K33" s="91"/>
      <c r="L33" s="99" t="s">
        <v>32</v>
      </c>
      <c r="M33" s="99" t="s">
        <v>93</v>
      </c>
      <c r="N33" s="91"/>
      <c r="O33" s="91"/>
      <c r="P33" s="91"/>
      <c r="Q33" s="91"/>
      <c r="R33" s="91"/>
      <c r="S33" s="91"/>
      <c r="T33" s="91"/>
      <c r="U33" s="91"/>
      <c r="V33" s="99" t="s">
        <v>121</v>
      </c>
      <c r="W33" s="99" t="s">
        <v>126</v>
      </c>
      <c r="X33" s="91"/>
      <c r="Y33" s="91"/>
      <c r="Z33" s="91"/>
      <c r="AA33" s="91"/>
      <c r="AB33" s="91"/>
      <c r="AC33" s="91"/>
      <c r="AD33" s="91"/>
      <c r="AE33" s="91"/>
      <c r="AF33" s="91"/>
      <c r="AG33" s="91"/>
      <c r="AH33" s="158"/>
      <c r="AL33" s="174"/>
      <c r="AM33" s="178"/>
      <c r="AN33" s="178"/>
      <c r="AO33" s="178"/>
      <c r="AP33" s="178"/>
      <c r="AQ33" s="178"/>
      <c r="AR33" s="178"/>
      <c r="AW33" s="180"/>
      <c r="AX33" s="180"/>
      <c r="BC33" s="179"/>
      <c r="BD33" s="180"/>
      <c r="BF33" s="31"/>
      <c r="BH33" s="31"/>
      <c r="BM33" s="31"/>
    </row>
    <row r="34" spans="1:74" ht="18.899999999999999" customHeight="1">
      <c r="A34" s="19"/>
      <c r="B34" s="38"/>
      <c r="C34" s="57"/>
      <c r="D34" s="57"/>
      <c r="E34" s="57"/>
      <c r="F34" s="57"/>
      <c r="G34" s="72"/>
      <c r="H34" s="87"/>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162"/>
      <c r="AL34" s="174"/>
      <c r="AM34" s="31"/>
      <c r="AN34" s="31"/>
      <c r="AO34" s="31"/>
      <c r="AP34" s="31"/>
      <c r="AQ34" s="31"/>
      <c r="AR34" s="31"/>
      <c r="AW34" s="180"/>
      <c r="AX34" s="180"/>
      <c r="BC34" s="180"/>
      <c r="BD34" s="180"/>
      <c r="BF34" s="31"/>
      <c r="BH34" s="31"/>
    </row>
    <row r="35" spans="1:74" s="16" customFormat="1" ht="22.35" customHeight="1">
      <c r="A35" s="20" t="s">
        <v>27</v>
      </c>
      <c r="B35" s="43"/>
      <c r="C35" s="43"/>
      <c r="D35" s="43"/>
      <c r="E35" s="43"/>
      <c r="F35" s="43"/>
      <c r="G35" s="43"/>
      <c r="H35" s="43"/>
      <c r="I35" s="43"/>
      <c r="J35" s="43"/>
      <c r="K35" s="43"/>
      <c r="L35" s="43"/>
      <c r="M35" s="43"/>
      <c r="N35" s="43"/>
      <c r="O35" s="43"/>
      <c r="P35" s="43"/>
      <c r="Q35" s="43"/>
      <c r="R35" s="43"/>
      <c r="S35" s="43"/>
      <c r="T35" s="43"/>
      <c r="U35" s="43"/>
      <c r="V35" s="43"/>
      <c r="W35" s="43"/>
      <c r="X35" s="43"/>
      <c r="Y35" s="43"/>
      <c r="Z35" s="105"/>
      <c r="AA35" s="135"/>
      <c r="AB35" s="135"/>
      <c r="AC35" s="135"/>
      <c r="AD35" s="135"/>
      <c r="AE35" s="135"/>
      <c r="AF35" s="135"/>
      <c r="AG35" s="135"/>
      <c r="AH35" s="137"/>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row>
    <row r="36" spans="1:74" s="15" customFormat="1" ht="15" customHeight="1">
      <c r="A36" s="21" t="s">
        <v>29</v>
      </c>
      <c r="B36" s="44" t="s">
        <v>65</v>
      </c>
      <c r="C36" s="62"/>
      <c r="D36" s="62"/>
      <c r="E36" s="62"/>
      <c r="F36" s="62"/>
      <c r="G36" s="62"/>
      <c r="H36" s="62"/>
      <c r="I36" s="62"/>
      <c r="J36" s="62"/>
      <c r="K36" s="62"/>
      <c r="L36" s="62"/>
      <c r="M36" s="62"/>
      <c r="N36" s="102"/>
      <c r="O36" s="106" t="s">
        <v>95</v>
      </c>
      <c r="P36" s="111"/>
      <c r="Q36" s="111"/>
      <c r="R36" s="111"/>
      <c r="S36" s="111"/>
      <c r="T36" s="128"/>
      <c r="U36" s="106" t="s">
        <v>118</v>
      </c>
      <c r="V36" s="111"/>
      <c r="W36" s="111"/>
      <c r="X36" s="111"/>
      <c r="Y36" s="111"/>
      <c r="Z36" s="128"/>
      <c r="AA36" s="106" t="s">
        <v>129</v>
      </c>
      <c r="AB36" s="111"/>
      <c r="AC36" s="111"/>
      <c r="AD36" s="111"/>
      <c r="AE36" s="111"/>
      <c r="AF36" s="128"/>
      <c r="AG36" s="149" t="s">
        <v>132</v>
      </c>
      <c r="AH36" s="163"/>
      <c r="AL36" s="175"/>
      <c r="AM36" s="179"/>
      <c r="AN36" s="179"/>
      <c r="AO36" s="179"/>
      <c r="AP36" s="179"/>
      <c r="AQ36" s="179"/>
      <c r="AR36" s="179"/>
      <c r="AS36" s="179"/>
      <c r="AT36" s="179"/>
      <c r="AU36" s="179"/>
      <c r="AV36" s="179"/>
      <c r="AW36" s="179"/>
      <c r="AX36" s="179"/>
      <c r="AY36" s="179"/>
      <c r="AZ36" s="179"/>
      <c r="BA36" s="179"/>
      <c r="BB36" s="181"/>
      <c r="BC36" s="181"/>
      <c r="BD36" s="181"/>
      <c r="BQ36" s="179"/>
      <c r="BR36" s="179"/>
      <c r="BS36" s="179"/>
    </row>
    <row r="37" spans="1:74" s="15" customFormat="1" ht="15" customHeight="1">
      <c r="A37" s="22"/>
      <c r="B37" s="45"/>
      <c r="C37" s="63"/>
      <c r="D37" s="63"/>
      <c r="E37" s="63"/>
      <c r="F37" s="63"/>
      <c r="G37" s="63"/>
      <c r="H37" s="63"/>
      <c r="I37" s="63"/>
      <c r="J37" s="63"/>
      <c r="K37" s="63"/>
      <c r="L37" s="63"/>
      <c r="M37" s="63"/>
      <c r="N37" s="103"/>
      <c r="O37" s="107"/>
      <c r="P37" s="112"/>
      <c r="Q37" s="112"/>
      <c r="R37" s="112"/>
      <c r="S37" s="112"/>
      <c r="T37" s="129"/>
      <c r="U37" s="107"/>
      <c r="V37" s="112"/>
      <c r="W37" s="112"/>
      <c r="X37" s="112"/>
      <c r="Y37" s="112"/>
      <c r="Z37" s="129"/>
      <c r="AA37" s="107"/>
      <c r="AB37" s="112"/>
      <c r="AC37" s="112"/>
      <c r="AD37" s="112"/>
      <c r="AE37" s="112"/>
      <c r="AF37" s="129"/>
      <c r="AG37" s="150"/>
      <c r="AH37" s="164"/>
      <c r="AL37" s="175"/>
      <c r="AM37" s="179"/>
      <c r="AN37" s="179"/>
      <c r="AO37" s="179"/>
      <c r="AP37" s="179"/>
      <c r="AQ37" s="179"/>
      <c r="AR37" s="179"/>
      <c r="AS37" s="179"/>
      <c r="AT37" s="179"/>
      <c r="AU37" s="179"/>
      <c r="AV37" s="179"/>
      <c r="AW37" s="179"/>
      <c r="AX37" s="179"/>
      <c r="AY37" s="179"/>
      <c r="AZ37" s="179"/>
      <c r="BA37" s="179"/>
      <c r="BB37" s="181"/>
      <c r="BC37" s="181"/>
      <c r="BD37" s="181"/>
      <c r="BQ37" s="179"/>
      <c r="BR37" s="179"/>
      <c r="BS37" s="179"/>
    </row>
    <row r="38" spans="1:74" ht="15" customHeight="1">
      <c r="A38" s="22"/>
      <c r="B38" s="46"/>
      <c r="C38" s="64"/>
      <c r="D38" s="64"/>
      <c r="E38" s="64"/>
      <c r="F38" s="64"/>
      <c r="G38" s="64"/>
      <c r="H38" s="64"/>
      <c r="I38" s="64"/>
      <c r="J38" s="64"/>
      <c r="K38" s="64"/>
      <c r="L38" s="64"/>
      <c r="M38" s="64"/>
      <c r="N38" s="104"/>
      <c r="O38" s="108"/>
      <c r="P38" s="113"/>
      <c r="Q38" s="113"/>
      <c r="R38" s="113"/>
      <c r="S38" s="113"/>
      <c r="T38" s="130"/>
      <c r="U38" s="108"/>
      <c r="V38" s="113"/>
      <c r="W38" s="113"/>
      <c r="X38" s="113"/>
      <c r="Y38" s="113"/>
      <c r="Z38" s="130"/>
      <c r="AA38" s="108"/>
      <c r="AB38" s="113"/>
      <c r="AC38" s="113"/>
      <c r="AD38" s="113"/>
      <c r="AE38" s="113"/>
      <c r="AF38" s="130"/>
      <c r="AG38" s="151"/>
      <c r="AH38" s="165"/>
      <c r="AI38" s="31"/>
      <c r="AL38" s="175"/>
      <c r="AM38" s="179"/>
      <c r="AN38" s="179"/>
      <c r="AO38" s="179"/>
      <c r="AP38" s="179"/>
      <c r="AQ38" s="179"/>
      <c r="AR38" s="179"/>
      <c r="AS38" s="179"/>
      <c r="AT38" s="179"/>
      <c r="AU38" s="179"/>
      <c r="AV38" s="179"/>
      <c r="AW38" s="179"/>
      <c r="AX38" s="179"/>
      <c r="AY38" s="179"/>
      <c r="AZ38" s="179"/>
      <c r="BA38" s="179"/>
      <c r="BB38" s="181"/>
      <c r="BC38" s="181"/>
      <c r="BD38" s="181"/>
      <c r="BE38" s="31"/>
      <c r="BF38" s="31"/>
      <c r="BG38" s="31"/>
      <c r="BH38" s="31"/>
      <c r="BI38" s="31"/>
      <c r="BJ38" s="31"/>
      <c r="BK38" s="31"/>
      <c r="BL38" s="31"/>
      <c r="BM38" s="31"/>
      <c r="BN38" s="31"/>
      <c r="BO38" s="31"/>
      <c r="BP38" s="31"/>
      <c r="BQ38" s="179"/>
      <c r="BR38" s="179"/>
      <c r="BS38" s="179"/>
    </row>
    <row r="39" spans="1:74" ht="21" customHeight="1">
      <c r="A39" s="23"/>
      <c r="B39" s="20" t="s">
        <v>68</v>
      </c>
      <c r="C39" s="43"/>
      <c r="D39" s="43"/>
      <c r="E39" s="43"/>
      <c r="F39" s="43"/>
      <c r="G39" s="43"/>
      <c r="H39" s="43"/>
      <c r="I39" s="43"/>
      <c r="J39" s="43"/>
      <c r="K39" s="43"/>
      <c r="L39" s="43"/>
      <c r="M39" s="43"/>
      <c r="N39" s="105"/>
      <c r="O39" s="20"/>
      <c r="P39" s="43"/>
      <c r="Q39" s="43"/>
      <c r="R39" s="43"/>
      <c r="S39" s="43"/>
      <c r="T39" s="105"/>
      <c r="U39" s="133"/>
      <c r="V39" s="135"/>
      <c r="W39" s="135"/>
      <c r="X39" s="135"/>
      <c r="Y39" s="135"/>
      <c r="Z39" s="137"/>
      <c r="AA39" s="138"/>
      <c r="AB39" s="142"/>
      <c r="AC39" s="142"/>
      <c r="AD39" s="142"/>
      <c r="AE39" s="142"/>
      <c r="AF39" s="148"/>
      <c r="AG39" s="152" t="s">
        <v>133</v>
      </c>
      <c r="AH39" s="166"/>
      <c r="AI39" s="31"/>
      <c r="AL39" s="175"/>
      <c r="AM39" s="174"/>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row>
    <row r="40" spans="1:74" ht="21" customHeight="1">
      <c r="A40" s="23"/>
      <c r="B40" s="20" t="s">
        <v>13</v>
      </c>
      <c r="C40" s="43"/>
      <c r="D40" s="43"/>
      <c r="E40" s="43"/>
      <c r="F40" s="43"/>
      <c r="G40" s="43"/>
      <c r="H40" s="43"/>
      <c r="I40" s="43"/>
      <c r="J40" s="43"/>
      <c r="K40" s="43"/>
      <c r="L40" s="43"/>
      <c r="M40" s="43"/>
      <c r="N40" s="105"/>
      <c r="O40" s="20"/>
      <c r="P40" s="43"/>
      <c r="Q40" s="43"/>
      <c r="R40" s="43"/>
      <c r="S40" s="43"/>
      <c r="T40" s="105"/>
      <c r="U40" s="133"/>
      <c r="V40" s="135"/>
      <c r="W40" s="135"/>
      <c r="X40" s="135"/>
      <c r="Y40" s="135"/>
      <c r="Z40" s="137"/>
      <c r="AA40" s="138"/>
      <c r="AB40" s="142"/>
      <c r="AC40" s="142"/>
      <c r="AD40" s="142"/>
      <c r="AE40" s="142"/>
      <c r="AF40" s="148"/>
      <c r="AG40" s="153"/>
      <c r="AH40" s="167"/>
      <c r="AI40" s="31"/>
      <c r="AL40" s="175"/>
      <c r="AM40" s="174"/>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row>
    <row r="41" spans="1:74" ht="21" customHeight="1">
      <c r="A41" s="23"/>
      <c r="B41" s="20" t="s">
        <v>55</v>
      </c>
      <c r="C41" s="43"/>
      <c r="D41" s="43"/>
      <c r="E41" s="43"/>
      <c r="F41" s="43"/>
      <c r="G41" s="43"/>
      <c r="H41" s="43"/>
      <c r="I41" s="43"/>
      <c r="J41" s="43"/>
      <c r="K41" s="43"/>
      <c r="L41" s="43"/>
      <c r="M41" s="43"/>
      <c r="N41" s="105"/>
      <c r="O41" s="20"/>
      <c r="P41" s="43"/>
      <c r="Q41" s="43"/>
      <c r="R41" s="43"/>
      <c r="S41" s="43"/>
      <c r="T41" s="105"/>
      <c r="U41" s="133"/>
      <c r="V41" s="135"/>
      <c r="W41" s="135"/>
      <c r="X41" s="135"/>
      <c r="Y41" s="135"/>
      <c r="Z41" s="137"/>
      <c r="AA41" s="138"/>
      <c r="AB41" s="142"/>
      <c r="AC41" s="142"/>
      <c r="AD41" s="142"/>
      <c r="AE41" s="142"/>
      <c r="AF41" s="148"/>
      <c r="AG41" s="154"/>
      <c r="AH41" s="168"/>
      <c r="AI41" s="31"/>
      <c r="AL41" s="175"/>
      <c r="AM41" s="174"/>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row>
    <row r="42" spans="1:74" ht="21" customHeight="1">
      <c r="A42" s="23"/>
      <c r="B42" s="20" t="s">
        <v>69</v>
      </c>
      <c r="C42" s="43"/>
      <c r="D42" s="43"/>
      <c r="E42" s="43"/>
      <c r="F42" s="43"/>
      <c r="G42" s="43"/>
      <c r="H42" s="43"/>
      <c r="I42" s="43"/>
      <c r="J42" s="43"/>
      <c r="K42" s="43"/>
      <c r="L42" s="43"/>
      <c r="M42" s="43"/>
      <c r="N42" s="105"/>
      <c r="O42" s="20"/>
      <c r="P42" s="43"/>
      <c r="Q42" s="43"/>
      <c r="R42" s="43"/>
      <c r="S42" s="43"/>
      <c r="T42" s="105"/>
      <c r="U42" s="133"/>
      <c r="V42" s="135"/>
      <c r="W42" s="135"/>
      <c r="X42" s="135"/>
      <c r="Y42" s="135"/>
      <c r="Z42" s="137"/>
      <c r="AA42" s="138"/>
      <c r="AB42" s="142"/>
      <c r="AC42" s="142"/>
      <c r="AD42" s="142"/>
      <c r="AE42" s="142"/>
      <c r="AF42" s="148"/>
      <c r="AG42" s="152" t="s">
        <v>135</v>
      </c>
      <c r="AH42" s="166"/>
      <c r="AI42" s="31"/>
      <c r="AL42" s="175"/>
      <c r="AM42" s="174"/>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row>
    <row r="43" spans="1:74" ht="21" customHeight="1">
      <c r="A43" s="23"/>
      <c r="B43" s="20" t="s">
        <v>37</v>
      </c>
      <c r="C43" s="43"/>
      <c r="D43" s="43"/>
      <c r="E43" s="43"/>
      <c r="F43" s="43"/>
      <c r="G43" s="43"/>
      <c r="H43" s="43"/>
      <c r="I43" s="43"/>
      <c r="J43" s="43"/>
      <c r="K43" s="43"/>
      <c r="L43" s="43"/>
      <c r="M43" s="43"/>
      <c r="N43" s="105"/>
      <c r="O43" s="20"/>
      <c r="P43" s="43"/>
      <c r="Q43" s="43"/>
      <c r="R43" s="43"/>
      <c r="S43" s="43"/>
      <c r="T43" s="105"/>
      <c r="U43" s="133"/>
      <c r="V43" s="135"/>
      <c r="W43" s="135"/>
      <c r="X43" s="135"/>
      <c r="Y43" s="135"/>
      <c r="Z43" s="137"/>
      <c r="AA43" s="138"/>
      <c r="AB43" s="142"/>
      <c r="AC43" s="142"/>
      <c r="AD43" s="142"/>
      <c r="AE43" s="142"/>
      <c r="AF43" s="148"/>
      <c r="AG43" s="153"/>
      <c r="AH43" s="167"/>
      <c r="AI43" s="31"/>
      <c r="AL43" s="175"/>
      <c r="AM43" s="174"/>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row>
    <row r="44" spans="1:74" ht="21" customHeight="1">
      <c r="A44" s="24"/>
      <c r="B44" s="20" t="s">
        <v>72</v>
      </c>
      <c r="C44" s="43"/>
      <c r="D44" s="43"/>
      <c r="E44" s="43"/>
      <c r="F44" s="43"/>
      <c r="G44" s="43"/>
      <c r="H44" s="43"/>
      <c r="I44" s="43"/>
      <c r="J44" s="43"/>
      <c r="K44" s="43"/>
      <c r="L44" s="43"/>
      <c r="M44" s="43"/>
      <c r="N44" s="105"/>
      <c r="O44" s="20"/>
      <c r="P44" s="43"/>
      <c r="Q44" s="43"/>
      <c r="R44" s="43"/>
      <c r="S44" s="43"/>
      <c r="T44" s="105"/>
      <c r="U44" s="133"/>
      <c r="V44" s="135"/>
      <c r="W44" s="135"/>
      <c r="X44" s="135"/>
      <c r="Y44" s="135"/>
      <c r="Z44" s="137"/>
      <c r="AA44" s="138"/>
      <c r="AB44" s="142"/>
      <c r="AC44" s="142"/>
      <c r="AD44" s="142"/>
      <c r="AE44" s="142"/>
      <c r="AF44" s="148"/>
      <c r="AG44" s="154"/>
      <c r="AH44" s="168"/>
      <c r="AI44" s="31"/>
      <c r="AL44" s="175"/>
      <c r="AM44" s="174"/>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row>
    <row r="45" spans="1:74" ht="18" customHeight="1">
      <c r="A45" s="25" t="s">
        <v>35</v>
      </c>
      <c r="B45" s="47"/>
      <c r="C45" s="47"/>
      <c r="D45" s="47"/>
      <c r="E45" s="47"/>
      <c r="F45" s="47"/>
      <c r="G45" s="77"/>
      <c r="H45" s="20" t="s">
        <v>87</v>
      </c>
      <c r="I45" s="43"/>
      <c r="J45" s="43"/>
      <c r="K45" s="43"/>
      <c r="L45" s="43"/>
      <c r="M45" s="43"/>
      <c r="N45" s="43"/>
      <c r="O45" s="43"/>
      <c r="P45" s="43"/>
      <c r="Q45" s="43"/>
      <c r="R45" s="43"/>
      <c r="S45" s="43"/>
      <c r="T45" s="105"/>
      <c r="U45" s="133"/>
      <c r="V45" s="135"/>
      <c r="W45" s="135"/>
      <c r="X45" s="135"/>
      <c r="Y45" s="135"/>
      <c r="Z45" s="137"/>
      <c r="AA45" s="139"/>
      <c r="AB45" s="143"/>
      <c r="AC45" s="143"/>
      <c r="AD45" s="143"/>
      <c r="AE45" s="143"/>
      <c r="AF45" s="143"/>
      <c r="AG45" s="143"/>
      <c r="AH45" s="169"/>
      <c r="AI45" s="31"/>
      <c r="AL45" s="175"/>
      <c r="AM45" s="174"/>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row>
    <row r="46" spans="1:74" ht="18" customHeight="1">
      <c r="A46" s="26"/>
      <c r="B46" s="48"/>
      <c r="C46" s="48"/>
      <c r="D46" s="48"/>
      <c r="E46" s="48"/>
      <c r="F46" s="48"/>
      <c r="G46" s="78"/>
      <c r="H46" s="20" t="s">
        <v>1</v>
      </c>
      <c r="I46" s="43"/>
      <c r="J46" s="43"/>
      <c r="K46" s="43"/>
      <c r="L46" s="43"/>
      <c r="M46" s="43"/>
      <c r="N46" s="43"/>
      <c r="O46" s="43"/>
      <c r="P46" s="43"/>
      <c r="Q46" s="43"/>
      <c r="R46" s="43"/>
      <c r="S46" s="43"/>
      <c r="T46" s="105"/>
      <c r="U46" s="133"/>
      <c r="V46" s="135"/>
      <c r="W46" s="135"/>
      <c r="X46" s="135"/>
      <c r="Y46" s="135"/>
      <c r="Z46" s="137"/>
      <c r="AA46" s="140"/>
      <c r="AB46" s="144"/>
      <c r="AC46" s="144"/>
      <c r="AD46" s="144"/>
      <c r="AE46" s="144"/>
      <c r="AF46" s="144"/>
      <c r="AG46" s="144"/>
      <c r="AH46" s="170"/>
      <c r="AI46" s="31"/>
      <c r="AL46" s="175"/>
      <c r="AM46" s="174"/>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row>
    <row r="47" spans="1:74" ht="18" customHeight="1">
      <c r="A47" s="26"/>
      <c r="B47" s="48"/>
      <c r="C47" s="48"/>
      <c r="D47" s="48"/>
      <c r="E47" s="48"/>
      <c r="F47" s="48"/>
      <c r="G47" s="78"/>
      <c r="H47" s="20" t="s">
        <v>78</v>
      </c>
      <c r="I47" s="43"/>
      <c r="J47" s="43"/>
      <c r="K47" s="43"/>
      <c r="L47" s="43"/>
      <c r="M47" s="43"/>
      <c r="N47" s="43"/>
      <c r="O47" s="43"/>
      <c r="P47" s="43"/>
      <c r="Q47" s="43"/>
      <c r="R47" s="43"/>
      <c r="S47" s="43"/>
      <c r="T47" s="105"/>
      <c r="U47" s="133"/>
      <c r="V47" s="135"/>
      <c r="W47" s="135"/>
      <c r="X47" s="135"/>
      <c r="Y47" s="135"/>
      <c r="Z47" s="137"/>
      <c r="AA47" s="140"/>
      <c r="AB47" s="144"/>
      <c r="AC47" s="144"/>
      <c r="AD47" s="144"/>
      <c r="AE47" s="144"/>
      <c r="AF47" s="144"/>
      <c r="AG47" s="144"/>
      <c r="AH47" s="170"/>
      <c r="AI47" s="31"/>
      <c r="AL47" s="175"/>
      <c r="AM47" s="174"/>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row>
    <row r="48" spans="1:74" ht="18" customHeight="1">
      <c r="A48" s="26"/>
      <c r="B48" s="48"/>
      <c r="C48" s="48"/>
      <c r="D48" s="48"/>
      <c r="E48" s="48"/>
      <c r="F48" s="48"/>
      <c r="G48" s="78"/>
      <c r="H48" s="20" t="s">
        <v>0</v>
      </c>
      <c r="I48" s="43"/>
      <c r="J48" s="43"/>
      <c r="K48" s="43"/>
      <c r="L48" s="43"/>
      <c r="M48" s="43"/>
      <c r="N48" s="43"/>
      <c r="O48" s="43"/>
      <c r="P48" s="43"/>
      <c r="Q48" s="43"/>
      <c r="R48" s="43"/>
      <c r="S48" s="43"/>
      <c r="T48" s="105"/>
      <c r="U48" s="133"/>
      <c r="V48" s="135"/>
      <c r="W48" s="135"/>
      <c r="X48" s="135"/>
      <c r="Y48" s="135"/>
      <c r="Z48" s="137"/>
      <c r="AA48" s="140"/>
      <c r="AB48" s="144"/>
      <c r="AC48" s="144"/>
      <c r="AD48" s="144"/>
      <c r="AE48" s="144"/>
      <c r="AF48" s="144"/>
      <c r="AG48" s="144"/>
      <c r="AH48" s="170"/>
      <c r="AI48" s="31"/>
      <c r="AL48" s="175"/>
      <c r="AM48" s="174"/>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row>
    <row r="49" spans="1:71" ht="18" customHeight="1">
      <c r="A49" s="27"/>
      <c r="B49" s="49"/>
      <c r="C49" s="49"/>
      <c r="D49" s="49"/>
      <c r="E49" s="49"/>
      <c r="F49" s="49"/>
      <c r="G49" s="79"/>
      <c r="H49" s="20" t="s">
        <v>89</v>
      </c>
      <c r="I49" s="43"/>
      <c r="J49" s="43"/>
      <c r="K49" s="43"/>
      <c r="L49" s="43"/>
      <c r="M49" s="43"/>
      <c r="N49" s="43"/>
      <c r="O49" s="43"/>
      <c r="P49" s="43"/>
      <c r="Q49" s="43"/>
      <c r="R49" s="43"/>
      <c r="S49" s="43"/>
      <c r="T49" s="105"/>
      <c r="U49" s="133"/>
      <c r="V49" s="135"/>
      <c r="W49" s="135"/>
      <c r="X49" s="135"/>
      <c r="Y49" s="135"/>
      <c r="Z49" s="137"/>
      <c r="AA49" s="141"/>
      <c r="AB49" s="145"/>
      <c r="AC49" s="145"/>
      <c r="AD49" s="145"/>
      <c r="AE49" s="145"/>
      <c r="AF49" s="145"/>
      <c r="AG49" s="145"/>
      <c r="AH49" s="171"/>
      <c r="AI49" s="31"/>
      <c r="AL49" s="175"/>
      <c r="AM49" s="174"/>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row>
    <row r="50" spans="1:71" ht="18" customHeight="1">
      <c r="A50" s="28" t="s">
        <v>39</v>
      </c>
      <c r="B50" s="50"/>
      <c r="C50" s="65"/>
      <c r="D50" s="65"/>
      <c r="E50" s="65"/>
      <c r="F50" s="65"/>
      <c r="G50" s="80"/>
      <c r="H50" s="88"/>
      <c r="I50" s="95"/>
      <c r="J50" s="96"/>
      <c r="K50" s="95"/>
      <c r="L50" s="95"/>
      <c r="M50" s="95"/>
      <c r="N50" s="95"/>
      <c r="O50" s="95"/>
      <c r="P50" s="95"/>
      <c r="Q50" s="117"/>
      <c r="R50" s="121" t="s">
        <v>114</v>
      </c>
      <c r="S50" s="126"/>
      <c r="T50" s="126"/>
      <c r="U50" s="126"/>
      <c r="V50" s="126"/>
      <c r="W50" s="126"/>
      <c r="X50" s="126"/>
      <c r="Y50" s="126"/>
      <c r="Z50" s="126"/>
      <c r="AA50" s="126"/>
      <c r="AB50" s="126"/>
      <c r="AC50" s="126"/>
      <c r="AD50" s="126"/>
      <c r="AE50" s="126"/>
      <c r="AF50" s="126"/>
      <c r="AG50" s="126"/>
      <c r="AH50" s="172"/>
      <c r="AI50" s="31"/>
      <c r="AL50" s="175"/>
      <c r="AM50" s="174"/>
      <c r="AN50" s="31"/>
      <c r="AO50" s="178"/>
      <c r="AP50" s="178"/>
      <c r="AQ50" s="178"/>
      <c r="AR50" s="178"/>
      <c r="AS50" s="178"/>
      <c r="AT50" s="178"/>
      <c r="AU50" s="178"/>
      <c r="AV50" s="178"/>
      <c r="AW50" s="178"/>
      <c r="AX50" s="178"/>
      <c r="AY50" s="178"/>
      <c r="AZ50" s="178"/>
      <c r="BA50" s="178"/>
      <c r="BB50" s="31"/>
      <c r="BC50" s="31"/>
      <c r="BD50" s="31"/>
      <c r="BE50" s="31"/>
      <c r="BF50" s="31"/>
      <c r="BG50" s="31"/>
      <c r="BH50" s="31"/>
      <c r="BI50" s="31"/>
      <c r="BJ50" s="31"/>
      <c r="BK50" s="31"/>
      <c r="BL50" s="31"/>
      <c r="BM50" s="31"/>
      <c r="BN50" s="31"/>
      <c r="BO50" s="31"/>
      <c r="BP50" s="31"/>
      <c r="BQ50" s="31"/>
      <c r="BR50" s="31"/>
      <c r="BS50" s="31"/>
    </row>
    <row r="51" spans="1:71" ht="18" customHeight="1">
      <c r="A51" s="29" t="s">
        <v>44</v>
      </c>
      <c r="B51" s="51"/>
      <c r="C51" s="51"/>
      <c r="D51" s="51"/>
      <c r="E51" s="51"/>
      <c r="F51" s="51"/>
      <c r="G51" s="81"/>
      <c r="H51" s="20"/>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105"/>
      <c r="AI51" s="31"/>
      <c r="AL51" s="175"/>
      <c r="AM51" s="174"/>
      <c r="AN51" s="31"/>
      <c r="AO51" s="178"/>
      <c r="AP51" s="178"/>
      <c r="AQ51" s="178"/>
      <c r="AR51" s="178"/>
      <c r="AS51" s="178"/>
      <c r="AT51" s="178"/>
      <c r="AU51" s="178"/>
      <c r="AV51" s="178"/>
      <c r="AW51" s="178"/>
      <c r="AX51" s="178"/>
      <c r="AY51" s="178"/>
      <c r="AZ51" s="178"/>
      <c r="BA51" s="178"/>
      <c r="BB51" s="31"/>
      <c r="BC51" s="31"/>
      <c r="BD51" s="31"/>
      <c r="BE51" s="31"/>
      <c r="BF51" s="31"/>
      <c r="BG51" s="31"/>
      <c r="BH51" s="31"/>
      <c r="BI51" s="31"/>
      <c r="BJ51" s="31"/>
      <c r="BK51" s="31"/>
      <c r="BL51" s="31"/>
      <c r="BM51" s="31"/>
      <c r="BN51" s="31"/>
      <c r="BO51" s="31"/>
      <c r="BP51" s="31"/>
      <c r="BQ51" s="31"/>
      <c r="BR51" s="31"/>
      <c r="BS51" s="31"/>
    </row>
    <row r="52" spans="1:71" ht="18" customHeight="1">
      <c r="A52" s="28" t="s">
        <v>45</v>
      </c>
      <c r="B52" s="16"/>
      <c r="C52" s="65"/>
      <c r="D52" s="65"/>
      <c r="E52" s="65"/>
      <c r="F52" s="65"/>
      <c r="G52" s="65"/>
      <c r="H52" s="88"/>
      <c r="I52" s="95"/>
      <c r="J52" s="96"/>
      <c r="K52" s="95"/>
      <c r="L52" s="95"/>
      <c r="M52" s="95"/>
      <c r="N52" s="95"/>
      <c r="O52" s="95"/>
      <c r="P52" s="95"/>
      <c r="Q52" s="117"/>
      <c r="R52" s="121" t="s">
        <v>116</v>
      </c>
      <c r="S52" s="127"/>
      <c r="T52" s="127"/>
      <c r="U52" s="127"/>
      <c r="V52" s="127"/>
      <c r="W52" s="127"/>
      <c r="X52" s="127"/>
      <c r="Y52" s="127"/>
      <c r="Z52" s="127"/>
      <c r="AA52" s="127"/>
      <c r="AB52" s="127"/>
      <c r="AC52" s="127"/>
      <c r="AD52" s="127"/>
      <c r="AE52" s="127"/>
      <c r="AF52" s="127"/>
      <c r="AG52" s="127"/>
      <c r="AH52" s="173"/>
      <c r="AI52" s="31"/>
      <c r="AL52" s="176"/>
      <c r="AM52" s="178"/>
      <c r="AN52" s="178"/>
      <c r="AO52" s="178"/>
      <c r="AP52" s="178"/>
      <c r="AQ52" s="178"/>
      <c r="AR52" s="178"/>
      <c r="AS52" s="178"/>
      <c r="AT52" s="179"/>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row>
    <row r="53" spans="1:71" ht="15" customHeight="1">
      <c r="B53" s="52"/>
      <c r="AI53" s="31"/>
      <c r="AL53" s="177"/>
      <c r="AM53" s="177"/>
      <c r="AN53" s="177"/>
      <c r="AO53" s="177"/>
      <c r="AP53" s="177"/>
      <c r="AQ53" s="177"/>
      <c r="AR53" s="177"/>
      <c r="AS53" s="179"/>
      <c r="AT53" s="179"/>
      <c r="AU53" s="31"/>
      <c r="AV53" s="31"/>
      <c r="AW53" s="31"/>
      <c r="AX53" s="31"/>
      <c r="AY53" s="31"/>
      <c r="AZ53" s="31"/>
      <c r="BA53" s="31"/>
      <c r="BB53" s="31"/>
      <c r="BC53" s="182"/>
      <c r="BD53" s="31"/>
      <c r="BE53" s="31"/>
      <c r="BF53" s="31"/>
      <c r="BG53" s="31"/>
      <c r="BH53" s="31"/>
      <c r="BI53" s="31"/>
      <c r="BJ53" s="31"/>
      <c r="BK53" s="31"/>
      <c r="BL53" s="31"/>
      <c r="BM53" s="31"/>
      <c r="BN53" s="31"/>
      <c r="BO53" s="31"/>
      <c r="BP53" s="31"/>
      <c r="BQ53" s="31"/>
      <c r="BR53" s="31"/>
      <c r="BS53" s="31"/>
    </row>
    <row r="54" spans="1:71" ht="15" customHeight="1">
      <c r="A54" s="30" t="s">
        <v>47</v>
      </c>
      <c r="B54" s="31"/>
      <c r="C54" s="66" t="s">
        <v>75</v>
      </c>
      <c r="D54" s="67" t="s">
        <v>76</v>
      </c>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row>
    <row r="55" spans="1:71" ht="15" customHeight="1">
      <c r="A55" s="31"/>
      <c r="C55" s="66"/>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row>
    <row r="56" spans="1:71" ht="15" customHeight="1">
      <c r="C56" s="66"/>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row>
    <row r="57" spans="1:71" ht="15" customHeight="1">
      <c r="A57" s="31"/>
      <c r="C57" s="66"/>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row>
    <row r="58" spans="1:71" ht="15" customHeight="1">
      <c r="A58" s="31"/>
      <c r="C58" s="66"/>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row>
    <row r="59" spans="1:71" ht="15" customHeight="1">
      <c r="A59" s="31"/>
      <c r="C59" s="66"/>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row>
    <row r="60" spans="1:71" ht="15" customHeight="1">
      <c r="A60" s="31"/>
      <c r="C60" s="66"/>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row>
    <row r="61" spans="1:71" ht="15" customHeight="1">
      <c r="A61" s="31"/>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row>
    <row r="62" spans="1:71" ht="15" customHeight="1">
      <c r="A62" s="31"/>
      <c r="C62" s="66"/>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row>
    <row r="63" spans="1:71" ht="15" customHeight="1">
      <c r="A63" s="31"/>
      <c r="C63" s="66"/>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row>
    <row r="64" spans="1:71" ht="15" customHeight="1">
      <c r="A64" s="31"/>
      <c r="C64" s="66"/>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row>
    <row r="65" spans="1:1" ht="14.85" customHeight="1">
      <c r="A65" s="31"/>
    </row>
    <row r="66" spans="1:1" ht="14.85" customHeight="1">
      <c r="A66" s="31"/>
    </row>
    <row r="67" spans="1:1" ht="14.85" customHeight="1">
      <c r="A67" s="31"/>
    </row>
    <row r="68" spans="1:1" ht="14.85" customHeight="1">
      <c r="A68" s="31"/>
    </row>
    <row r="69" spans="1:1" ht="14.85" customHeight="1">
      <c r="A69" s="31"/>
    </row>
    <row r="70" spans="1:1" ht="14.85" customHeight="1">
      <c r="A70" s="31"/>
    </row>
    <row r="71" spans="1:1" ht="14.85" customHeight="1">
      <c r="A71" s="31"/>
    </row>
    <row r="72" spans="1:1" ht="14.85" customHeight="1">
      <c r="A72" s="31"/>
    </row>
    <row r="73" spans="1:1" ht="14.85" customHeight="1">
      <c r="A73" s="31"/>
    </row>
    <row r="74" spans="1:1" ht="14.85" customHeight="1">
      <c r="A74" s="31"/>
    </row>
    <row r="75" spans="1:1" ht="14.85" customHeight="1">
      <c r="A75" s="31"/>
    </row>
    <row r="76" spans="1:1" ht="14.85" customHeight="1">
      <c r="A76" s="31"/>
    </row>
    <row r="77" spans="1:1" ht="14.85" customHeight="1">
      <c r="A77" s="31"/>
    </row>
    <row r="78" spans="1:1" ht="14.85" customHeight="1">
      <c r="A78" s="31"/>
    </row>
    <row r="79" spans="1:1" ht="14.85" customHeight="1">
      <c r="A79" s="31"/>
    </row>
    <row r="80" spans="1:1" ht="14.85" customHeight="1">
      <c r="A80" s="31"/>
    </row>
    <row r="81" spans="1:1" ht="14.85" customHeight="1">
      <c r="A81" s="31"/>
    </row>
    <row r="82" spans="1:1" ht="14.85" customHeight="1">
      <c r="A82" s="31"/>
    </row>
    <row r="83" spans="1:1" ht="14.85" customHeight="1">
      <c r="A83" s="31"/>
    </row>
    <row r="84" spans="1:1" ht="14.85" customHeight="1">
      <c r="A84" s="31"/>
    </row>
    <row r="85" spans="1:1" ht="14.85" customHeight="1">
      <c r="A85" s="31"/>
    </row>
    <row r="86" spans="1:1" ht="14.85" customHeight="1">
      <c r="A86" s="31"/>
    </row>
    <row r="87" spans="1:1" ht="14.85" customHeight="1">
      <c r="A87" s="31"/>
    </row>
    <row r="88" spans="1:1" ht="14.85" customHeight="1">
      <c r="A88" s="31"/>
    </row>
    <row r="89" spans="1:1" ht="14.85" customHeight="1">
      <c r="A89" s="31"/>
    </row>
    <row r="90" spans="1:1" ht="14.85" customHeight="1">
      <c r="A90" s="31"/>
    </row>
    <row r="91" spans="1:1" ht="14.85" customHeight="1">
      <c r="A91" s="31"/>
    </row>
    <row r="92" spans="1:1" ht="14.85" customHeight="1">
      <c r="A92" s="31"/>
    </row>
    <row r="93" spans="1:1" ht="14.85" customHeight="1">
      <c r="A93" s="31"/>
    </row>
    <row r="94" spans="1:1" ht="14.85" customHeight="1">
      <c r="A94" s="31"/>
    </row>
    <row r="95" spans="1:1" ht="14.85" customHeight="1">
      <c r="A95" s="31"/>
    </row>
    <row r="96" spans="1:1" ht="14.85" customHeight="1">
      <c r="A96" s="31"/>
    </row>
    <row r="97" spans="1:1" ht="14.85" customHeight="1">
      <c r="A97" s="31"/>
    </row>
    <row r="98" spans="1:1" ht="14.85" customHeight="1">
      <c r="A98" s="31"/>
    </row>
    <row r="99" spans="1:1" ht="14.85" customHeight="1">
      <c r="A99" s="31"/>
    </row>
    <row r="100" spans="1:1" ht="14.85" customHeight="1">
      <c r="A100" s="31"/>
    </row>
    <row r="101" spans="1:1" ht="14.85" customHeight="1">
      <c r="A101" s="31"/>
    </row>
    <row r="102" spans="1:1" ht="14.85" customHeight="1">
      <c r="A102" s="31"/>
    </row>
    <row r="103" spans="1:1" ht="14.85" customHeight="1">
      <c r="A103" s="31"/>
    </row>
    <row r="104" spans="1:1" ht="14.85" customHeight="1">
      <c r="A104" s="31"/>
    </row>
    <row r="105" spans="1:1" ht="14.85" customHeight="1">
      <c r="A105" s="31"/>
    </row>
    <row r="106" spans="1:1" ht="14.85" customHeight="1">
      <c r="A106" s="31"/>
    </row>
    <row r="107" spans="1:1" ht="14.85" customHeight="1">
      <c r="A107" s="31"/>
    </row>
    <row r="108" spans="1:1" ht="14.85" customHeight="1">
      <c r="A108" s="31"/>
    </row>
    <row r="109" spans="1:1" ht="14.85" customHeight="1">
      <c r="A109" s="31"/>
    </row>
    <row r="110" spans="1:1" ht="14.85" customHeight="1">
      <c r="A110" s="31"/>
    </row>
    <row r="111" spans="1:1" ht="14.85" customHeight="1">
      <c r="A111" s="31"/>
    </row>
    <row r="112" spans="1:1" ht="14.85" customHeight="1">
      <c r="A112" s="31"/>
    </row>
    <row r="113" spans="1:1" ht="14.85" customHeight="1">
      <c r="A113" s="31"/>
    </row>
    <row r="114" spans="1:1" ht="14.85" customHeight="1">
      <c r="A114" s="31"/>
    </row>
    <row r="115" spans="1:1" ht="14.85" customHeight="1">
      <c r="A115" s="31"/>
    </row>
    <row r="116" spans="1:1" ht="14.85" customHeight="1">
      <c r="A116" s="31"/>
    </row>
    <row r="117" spans="1:1" ht="14.85" customHeight="1">
      <c r="A117" s="31"/>
    </row>
    <row r="118" spans="1:1" ht="14.85" customHeight="1">
      <c r="A118" s="31"/>
    </row>
    <row r="119" spans="1:1" ht="14.85" customHeight="1">
      <c r="A119" s="31"/>
    </row>
    <row r="120" spans="1:1" ht="14.85" customHeight="1">
      <c r="A120" s="31"/>
    </row>
    <row r="121" spans="1:1" ht="14.85" customHeight="1">
      <c r="A121" s="31"/>
    </row>
    <row r="122" spans="1:1" ht="14.85" customHeight="1">
      <c r="A122" s="31"/>
    </row>
    <row r="123" spans="1:1" ht="14.85" customHeight="1">
      <c r="A123" s="31"/>
    </row>
    <row r="124" spans="1:1" ht="14.85" customHeight="1">
      <c r="A124" s="31"/>
    </row>
    <row r="125" spans="1:1" ht="14.85" customHeight="1">
      <c r="A125" s="31"/>
    </row>
    <row r="126" spans="1:1" ht="14.85" customHeight="1">
      <c r="A126" s="31"/>
    </row>
    <row r="127" spans="1:1" ht="14.85" customHeight="1">
      <c r="A127" s="31"/>
    </row>
    <row r="128" spans="1:1" ht="14.85" customHeight="1">
      <c r="A128" s="31"/>
    </row>
    <row r="129" spans="1:1" ht="14.85" customHeight="1">
      <c r="A129" s="31"/>
    </row>
    <row r="130" spans="1:1" ht="14.85" customHeight="1">
      <c r="A130" s="31"/>
    </row>
    <row r="131" spans="1:1" ht="14.85" customHeight="1">
      <c r="A131" s="31"/>
    </row>
    <row r="132" spans="1:1" ht="14.85" customHeight="1">
      <c r="A132" s="31"/>
    </row>
    <row r="133" spans="1:1" ht="14.85" customHeight="1">
      <c r="A133" s="31"/>
    </row>
    <row r="134" spans="1:1" ht="14.85" customHeight="1">
      <c r="A134" s="31"/>
    </row>
    <row r="135" spans="1:1" ht="14.85" customHeight="1">
      <c r="A135" s="31"/>
    </row>
    <row r="136" spans="1:1" ht="14.85" customHeight="1">
      <c r="A136" s="31"/>
    </row>
    <row r="137" spans="1:1" ht="14.85" customHeight="1">
      <c r="A137" s="31"/>
    </row>
    <row r="138" spans="1:1" ht="14.85" customHeight="1">
      <c r="A138" s="31"/>
    </row>
    <row r="139" spans="1:1" ht="14.85" customHeight="1">
      <c r="A139" s="31"/>
    </row>
    <row r="140" spans="1:1" ht="14.85" customHeight="1">
      <c r="A140" s="31"/>
    </row>
    <row r="141" spans="1:1" ht="14.85" customHeight="1">
      <c r="A141" s="31"/>
    </row>
    <row r="142" spans="1:1" ht="14.85" customHeight="1">
      <c r="A142" s="31"/>
    </row>
    <row r="143" spans="1:1" ht="14.85" customHeight="1">
      <c r="A143" s="31"/>
    </row>
    <row r="144" spans="1:1" ht="14.85" customHeight="1">
      <c r="A144" s="31"/>
    </row>
    <row r="145" spans="1:1" ht="14.85" customHeight="1">
      <c r="A145" s="31"/>
    </row>
    <row r="146" spans="1:1" ht="14.85" customHeight="1">
      <c r="A146" s="31"/>
    </row>
    <row r="147" spans="1:1" ht="14.85" customHeight="1">
      <c r="A147" s="31"/>
    </row>
    <row r="148" spans="1:1" ht="14.85" customHeight="1">
      <c r="A148" s="31"/>
    </row>
    <row r="149" spans="1:1" ht="14.85" customHeight="1">
      <c r="A149" s="31"/>
    </row>
    <row r="150" spans="1:1" ht="14.85" customHeight="1">
      <c r="A150" s="31"/>
    </row>
    <row r="151" spans="1:1" ht="14.85" customHeight="1">
      <c r="A151" s="31"/>
    </row>
    <row r="152" spans="1:1" ht="14.85" customHeight="1">
      <c r="A152" s="31"/>
    </row>
    <row r="153" spans="1:1" ht="14.85" customHeight="1">
      <c r="A153" s="31"/>
    </row>
    <row r="154" spans="1:1" ht="14.85" customHeight="1">
      <c r="A154" s="31"/>
    </row>
    <row r="155" spans="1:1" ht="14.85" customHeight="1">
      <c r="A155" s="31"/>
    </row>
  </sheetData>
  <mergeCells count="113">
    <mergeCell ref="A6:AH6"/>
    <mergeCell ref="Y8:AA8"/>
    <mergeCell ref="AC8:AD8"/>
    <mergeCell ref="AF8:AG8"/>
    <mergeCell ref="P10:Q10"/>
    <mergeCell ref="P12:Q12"/>
    <mergeCell ref="P14:T14"/>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R10:AH11"/>
    <mergeCell ref="R12:AH13"/>
    <mergeCell ref="U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4"/>
    <mergeCell ref="D54:AH64"/>
  </mergeCells>
  <phoneticPr fontId="10"/>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6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3313" r:id="rId4" name="チェック 1">
              <controlPr defaultSize="0" autoFill="0" autoLine="0" autoPict="0">
                <anchor moveWithCells="1" sizeWithCells="1">
                  <from xmlns:xdr="http://schemas.openxmlformats.org/drawingml/2006/spreadsheetDrawing">
                    <xdr:col>29</xdr:col>
                    <xdr:colOff>99060</xdr:colOff>
                    <xdr:row>34</xdr:row>
                    <xdr:rowOff>0</xdr:rowOff>
                  </from>
                  <to xmlns:xdr="http://schemas.openxmlformats.org/drawingml/2006/spreadsheetDrawing">
                    <xdr:col>30</xdr:col>
                    <xdr:colOff>152400</xdr:colOff>
                    <xdr:row>34</xdr:row>
                    <xdr:rowOff>273685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3">
    <tabColor theme="1"/>
    <pageSetUpPr fitToPage="1"/>
  </sheetPr>
  <dimension ref="B1:K42"/>
  <sheetViews>
    <sheetView workbookViewId="0">
      <selection activeCell="L18" sqref="L18:O18"/>
    </sheetView>
  </sheetViews>
  <sheetFormatPr defaultRowHeight="21"/>
  <cols>
    <col min="1" max="1" width="2" style="1541" customWidth="1"/>
    <col min="2" max="2" width="7.125" style="1541" bestFit="1" customWidth="1"/>
    <col min="3" max="11" width="40.625" style="1541" customWidth="1"/>
    <col min="12" max="16384" width="9" style="1541" customWidth="1"/>
  </cols>
  <sheetData>
    <row r="1" spans="2:11">
      <c r="B1" s="1541" t="s">
        <v>213</v>
      </c>
    </row>
    <row r="3" spans="2:11">
      <c r="B3" s="1542" t="s">
        <v>332</v>
      </c>
      <c r="C3" s="1542" t="s">
        <v>468</v>
      </c>
    </row>
    <row r="4" spans="2:11">
      <c r="B4" s="1542">
        <v>1</v>
      </c>
      <c r="C4" s="1546" t="s">
        <v>402</v>
      </c>
    </row>
    <row r="5" spans="2:11">
      <c r="B5" s="1542">
        <v>2</v>
      </c>
      <c r="C5" s="1546" t="s">
        <v>262</v>
      </c>
    </row>
    <row r="6" spans="2:11">
      <c r="B6" s="1542">
        <v>3</v>
      </c>
      <c r="C6" s="1547"/>
    </row>
    <row r="7" spans="2:11">
      <c r="B7" s="1542">
        <v>4</v>
      </c>
      <c r="C7" s="1547"/>
    </row>
    <row r="8" spans="2:11">
      <c r="B8" s="1542">
        <v>5</v>
      </c>
      <c r="C8" s="1547"/>
    </row>
    <row r="10" spans="2:11">
      <c r="B10" s="1541" t="s">
        <v>465</v>
      </c>
    </row>
    <row r="11" spans="2:11" ht="21.75"/>
    <row r="12" spans="2:11" ht="21.75">
      <c r="B12" s="1543" t="s">
        <v>350</v>
      </c>
      <c r="C12" s="1548" t="s">
        <v>416</v>
      </c>
      <c r="D12" s="1552" t="s">
        <v>418</v>
      </c>
      <c r="E12" s="1558" t="s">
        <v>417</v>
      </c>
      <c r="F12" s="1552" t="s">
        <v>420</v>
      </c>
      <c r="G12" s="1566" t="s">
        <v>420</v>
      </c>
      <c r="H12" s="1566" t="s">
        <v>420</v>
      </c>
      <c r="I12" s="1566" t="s">
        <v>420</v>
      </c>
      <c r="J12" s="1566" t="s">
        <v>420</v>
      </c>
      <c r="K12" s="1569" t="s">
        <v>420</v>
      </c>
    </row>
    <row r="13" spans="2:11">
      <c r="B13" s="1544" t="s">
        <v>466</v>
      </c>
      <c r="C13" s="1549" t="s">
        <v>420</v>
      </c>
      <c r="D13" s="1553" t="s">
        <v>58</v>
      </c>
      <c r="E13" s="1559" t="s">
        <v>58</v>
      </c>
      <c r="F13" s="1562"/>
      <c r="G13" s="1567"/>
      <c r="H13" s="1567"/>
      <c r="I13" s="1567"/>
      <c r="J13" s="1567"/>
      <c r="K13" s="1570"/>
    </row>
    <row r="14" spans="2:11">
      <c r="B14" s="1544"/>
      <c r="C14" s="1550" t="s">
        <v>420</v>
      </c>
      <c r="D14" s="1554" t="s">
        <v>479</v>
      </c>
      <c r="E14" s="1560" t="s">
        <v>284</v>
      </c>
      <c r="F14" s="1563"/>
      <c r="G14" s="1547"/>
      <c r="H14" s="1547"/>
      <c r="I14" s="1547"/>
      <c r="J14" s="1547"/>
      <c r="K14" s="1571"/>
    </row>
    <row r="15" spans="2:11">
      <c r="B15" s="1544"/>
      <c r="C15" s="1550" t="s">
        <v>420</v>
      </c>
      <c r="D15" s="1555" t="s">
        <v>161</v>
      </c>
      <c r="E15" s="1556" t="s">
        <v>14</v>
      </c>
      <c r="F15" s="1564"/>
      <c r="G15" s="1547"/>
      <c r="H15" s="1547"/>
      <c r="I15" s="1547"/>
      <c r="J15" s="1547"/>
      <c r="K15" s="1571"/>
    </row>
    <row r="16" spans="2:11">
      <c r="B16" s="1544"/>
      <c r="C16" s="1550" t="s">
        <v>420</v>
      </c>
      <c r="D16" s="1555" t="s">
        <v>421</v>
      </c>
      <c r="E16" s="1556" t="s">
        <v>457</v>
      </c>
      <c r="F16" s="1564"/>
      <c r="G16" s="1547"/>
      <c r="H16" s="1547"/>
      <c r="I16" s="1547"/>
      <c r="J16" s="1547"/>
      <c r="K16" s="1571"/>
    </row>
    <row r="17" spans="2:11">
      <c r="B17" s="1544"/>
      <c r="C17" s="1550" t="s">
        <v>420</v>
      </c>
      <c r="D17" s="1555" t="s">
        <v>125</v>
      </c>
      <c r="E17" s="1556" t="s">
        <v>422</v>
      </c>
      <c r="F17" s="1564"/>
      <c r="G17" s="1547"/>
      <c r="H17" s="1547"/>
      <c r="I17" s="1547"/>
      <c r="J17" s="1547"/>
      <c r="K17" s="1571"/>
    </row>
    <row r="18" spans="2:11">
      <c r="B18" s="1544"/>
      <c r="C18" s="1550" t="s">
        <v>420</v>
      </c>
      <c r="D18" s="1555" t="s">
        <v>467</v>
      </c>
      <c r="E18" s="1556" t="s">
        <v>480</v>
      </c>
      <c r="F18" s="1564"/>
      <c r="G18" s="1547"/>
      <c r="H18" s="1547"/>
      <c r="I18" s="1547"/>
      <c r="J18" s="1547"/>
      <c r="K18" s="1571"/>
    </row>
    <row r="19" spans="2:11">
      <c r="B19" s="1544"/>
      <c r="C19" s="1550" t="s">
        <v>420</v>
      </c>
      <c r="D19" s="1555" t="s">
        <v>309</v>
      </c>
      <c r="E19" s="1556" t="s">
        <v>482</v>
      </c>
      <c r="F19" s="1564"/>
      <c r="G19" s="1547"/>
      <c r="H19" s="1547"/>
      <c r="I19" s="1547"/>
      <c r="J19" s="1547"/>
      <c r="K19" s="1571"/>
    </row>
    <row r="20" spans="2:11">
      <c r="B20" s="1544"/>
      <c r="C20" s="1550" t="s">
        <v>420</v>
      </c>
      <c r="D20" s="1555" t="s">
        <v>420</v>
      </c>
      <c r="E20" s="1556" t="s">
        <v>467</v>
      </c>
      <c r="F20" s="1564"/>
      <c r="G20" s="1547"/>
      <c r="H20" s="1547"/>
      <c r="I20" s="1547"/>
      <c r="J20" s="1547"/>
      <c r="K20" s="1571"/>
    </row>
    <row r="21" spans="2:11">
      <c r="B21" s="1544"/>
      <c r="C21" s="1550" t="s">
        <v>420</v>
      </c>
      <c r="D21" s="1555" t="s">
        <v>420</v>
      </c>
      <c r="E21" s="1556" t="s">
        <v>257</v>
      </c>
      <c r="F21" s="1564"/>
      <c r="G21" s="1547"/>
      <c r="H21" s="1547"/>
      <c r="I21" s="1547"/>
      <c r="J21" s="1547"/>
      <c r="K21" s="1571"/>
    </row>
    <row r="22" spans="2:11">
      <c r="B22" s="1544"/>
      <c r="C22" s="1550" t="s">
        <v>420</v>
      </c>
      <c r="D22" s="1556" t="s">
        <v>420</v>
      </c>
      <c r="E22" s="1556" t="s">
        <v>420</v>
      </c>
      <c r="F22" s="1564"/>
      <c r="G22" s="1547"/>
      <c r="H22" s="1547"/>
      <c r="I22" s="1547"/>
      <c r="J22" s="1547"/>
      <c r="K22" s="1571"/>
    </row>
    <row r="23" spans="2:11">
      <c r="B23" s="1544"/>
      <c r="C23" s="1550" t="s">
        <v>420</v>
      </c>
      <c r="D23" s="1556" t="s">
        <v>420</v>
      </c>
      <c r="E23" s="1556" t="s">
        <v>420</v>
      </c>
      <c r="F23" s="1564"/>
      <c r="G23" s="1547"/>
      <c r="H23" s="1547"/>
      <c r="I23" s="1547"/>
      <c r="J23" s="1547"/>
      <c r="K23" s="1571"/>
    </row>
    <row r="24" spans="2:11">
      <c r="B24" s="1544"/>
      <c r="C24" s="1550" t="s">
        <v>420</v>
      </c>
      <c r="D24" s="1556" t="s">
        <v>420</v>
      </c>
      <c r="E24" s="1556" t="s">
        <v>420</v>
      </c>
      <c r="F24" s="1564"/>
      <c r="G24" s="1547"/>
      <c r="H24" s="1547"/>
      <c r="I24" s="1547"/>
      <c r="J24" s="1547"/>
      <c r="K24" s="1571"/>
    </row>
    <row r="25" spans="2:11" ht="21.75">
      <c r="B25" s="1545"/>
      <c r="C25" s="1551" t="s">
        <v>420</v>
      </c>
      <c r="D25" s="1557" t="s">
        <v>420</v>
      </c>
      <c r="E25" s="1561" t="s">
        <v>420</v>
      </c>
      <c r="F25" s="1565"/>
      <c r="G25" s="1568"/>
      <c r="H25" s="1568"/>
      <c r="I25" s="1568"/>
      <c r="J25" s="1568"/>
      <c r="K25" s="1572"/>
    </row>
    <row r="28" spans="2:11">
      <c r="C28" s="1541" t="s">
        <v>469</v>
      </c>
    </row>
    <row r="29" spans="2:11">
      <c r="C29" s="1541" t="s">
        <v>470</v>
      </c>
    </row>
    <row r="30" spans="2:11">
      <c r="C30" s="1541" t="s">
        <v>448</v>
      </c>
    </row>
    <row r="31" spans="2:11">
      <c r="C31" s="1541" t="s">
        <v>471</v>
      </c>
    </row>
    <row r="32" spans="2:11">
      <c r="C32" s="1541" t="s">
        <v>358</v>
      </c>
    </row>
    <row r="33" spans="3:3">
      <c r="C33" s="1541" t="s">
        <v>30</v>
      </c>
    </row>
    <row r="34" spans="3:3">
      <c r="C34" s="1541" t="s">
        <v>84</v>
      </c>
    </row>
    <row r="35" spans="3:3">
      <c r="C35" s="1541" t="s">
        <v>472</v>
      </c>
    </row>
    <row r="37" spans="3:3">
      <c r="C37" s="1541" t="s">
        <v>453</v>
      </c>
    </row>
    <row r="38" spans="3:3">
      <c r="C38" s="1541" t="s">
        <v>427</v>
      </c>
    </row>
    <row r="39" spans="3:3">
      <c r="C39" s="1541" t="s">
        <v>385</v>
      </c>
    </row>
    <row r="40" spans="3:3">
      <c r="C40" s="1541" t="s">
        <v>473</v>
      </c>
    </row>
    <row r="41" spans="3:3">
      <c r="C41" s="1541" t="s">
        <v>474</v>
      </c>
    </row>
    <row r="42" spans="3:3">
      <c r="C42" s="1541" t="s">
        <v>476</v>
      </c>
    </row>
  </sheetData>
  <mergeCells count="1">
    <mergeCell ref="B13:B25"/>
  </mergeCells>
  <phoneticPr fontId="5"/>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8">
    <tabColor theme="1"/>
    <pageSetUpPr fitToPage="1"/>
  </sheetPr>
  <dimension ref="A1:L44"/>
  <sheetViews>
    <sheetView workbookViewId="0">
      <selection activeCell="D12" sqref="D12"/>
    </sheetView>
  </sheetViews>
  <sheetFormatPr defaultRowHeight="21"/>
  <cols>
    <col min="1" max="1" width="1.75" style="1541" customWidth="1"/>
    <col min="2" max="2" width="9" style="1541" customWidth="1"/>
    <col min="3" max="12" width="40.625" style="1541" customWidth="1"/>
    <col min="13" max="16384" width="9" style="1541" customWidth="1"/>
  </cols>
  <sheetData>
    <row r="1" spans="1:12">
      <c r="A1" s="1573"/>
      <c r="B1" s="1573" t="s">
        <v>213</v>
      </c>
      <c r="C1" s="1573"/>
      <c r="D1" s="1573"/>
    </row>
    <row r="2" spans="1:12">
      <c r="A2" s="1573"/>
      <c r="B2" s="1573"/>
      <c r="C2" s="1573"/>
      <c r="D2" s="1573"/>
    </row>
    <row r="3" spans="1:12">
      <c r="A3" s="1573"/>
      <c r="B3" s="1574" t="s">
        <v>332</v>
      </c>
      <c r="C3" s="1574" t="s">
        <v>394</v>
      </c>
      <c r="D3" s="1573"/>
    </row>
    <row r="4" spans="1:12">
      <c r="A4" s="1573"/>
      <c r="B4" s="1564">
        <v>1</v>
      </c>
      <c r="C4" s="1556" t="s">
        <v>495</v>
      </c>
      <c r="D4" s="1573"/>
    </row>
    <row r="5" spans="1:12">
      <c r="A5" s="1573"/>
      <c r="B5" s="1564">
        <v>2</v>
      </c>
      <c r="C5" s="1556" t="s">
        <v>110</v>
      </c>
    </row>
    <row r="6" spans="1:12">
      <c r="A6" s="1573"/>
      <c r="B6" s="1564">
        <v>3</v>
      </c>
      <c r="C6" s="1556" t="s">
        <v>420</v>
      </c>
      <c r="D6" s="1573"/>
    </row>
    <row r="7" spans="1:12">
      <c r="A7" s="1573"/>
      <c r="B7" s="1564">
        <v>4</v>
      </c>
      <c r="C7" s="1556" t="s">
        <v>420</v>
      </c>
      <c r="D7" s="1573"/>
    </row>
    <row r="8" spans="1:12">
      <c r="A8" s="1573"/>
      <c r="B8" s="1564">
        <v>5</v>
      </c>
      <c r="C8" s="1556" t="s">
        <v>420</v>
      </c>
      <c r="D8" s="1573"/>
    </row>
    <row r="9" spans="1:12">
      <c r="A9" s="1573"/>
      <c r="B9" s="1573"/>
      <c r="C9" s="1573"/>
      <c r="D9" s="1573"/>
    </row>
    <row r="10" spans="1:12">
      <c r="A10" s="1573"/>
      <c r="B10" s="1573" t="s">
        <v>465</v>
      </c>
      <c r="C10" s="1573"/>
      <c r="D10" s="1580"/>
    </row>
    <row r="11" spans="1:12" ht="21.75">
      <c r="A11" s="1573"/>
      <c r="B11" s="1573"/>
      <c r="C11" s="1573"/>
      <c r="D11" s="1573"/>
    </row>
    <row r="12" spans="1:12" ht="21.75">
      <c r="A12" s="1573"/>
      <c r="B12" s="1543" t="s">
        <v>350</v>
      </c>
      <c r="C12" s="1576" t="s">
        <v>416</v>
      </c>
      <c r="D12" s="1566" t="s">
        <v>437</v>
      </c>
      <c r="E12" s="1566" t="s">
        <v>347</v>
      </c>
      <c r="F12" s="1566" t="s">
        <v>488</v>
      </c>
      <c r="G12" s="1582" t="s">
        <v>489</v>
      </c>
      <c r="H12" s="1566" t="s">
        <v>420</v>
      </c>
      <c r="I12" s="1566" t="s">
        <v>420</v>
      </c>
      <c r="J12" s="1566" t="s">
        <v>420</v>
      </c>
      <c r="K12" s="1566" t="s">
        <v>420</v>
      </c>
      <c r="L12" s="1569" t="s">
        <v>420</v>
      </c>
    </row>
    <row r="13" spans="1:12">
      <c r="A13" s="1573"/>
      <c r="B13" s="1575" t="s">
        <v>466</v>
      </c>
      <c r="C13" s="1577" t="s">
        <v>420</v>
      </c>
      <c r="D13" s="1581" t="s">
        <v>506</v>
      </c>
      <c r="E13" s="1581" t="s">
        <v>284</v>
      </c>
      <c r="F13" s="1581" t="s">
        <v>58</v>
      </c>
      <c r="G13" s="1583" t="s">
        <v>544</v>
      </c>
      <c r="H13" s="1567" t="s">
        <v>420</v>
      </c>
      <c r="I13" s="1567" t="s">
        <v>420</v>
      </c>
      <c r="J13" s="1567" t="s">
        <v>420</v>
      </c>
      <c r="K13" s="1567" t="s">
        <v>420</v>
      </c>
      <c r="L13" s="1570" t="s">
        <v>420</v>
      </c>
    </row>
    <row r="14" spans="1:12">
      <c r="B14" s="1544"/>
      <c r="C14" s="1578" t="s">
        <v>420</v>
      </c>
      <c r="D14" s="1546" t="s">
        <v>507</v>
      </c>
      <c r="E14" s="1546" t="s">
        <v>14</v>
      </c>
      <c r="F14" s="1546" t="s">
        <v>420</v>
      </c>
      <c r="G14" s="1584" t="s">
        <v>545</v>
      </c>
      <c r="H14" s="1547" t="s">
        <v>420</v>
      </c>
      <c r="I14" s="1547" t="s">
        <v>420</v>
      </c>
      <c r="J14" s="1547" t="s">
        <v>420</v>
      </c>
      <c r="K14" s="1547" t="s">
        <v>420</v>
      </c>
      <c r="L14" s="1571" t="s">
        <v>420</v>
      </c>
    </row>
    <row r="15" spans="1:12">
      <c r="B15" s="1544"/>
      <c r="C15" s="1578" t="s">
        <v>420</v>
      </c>
      <c r="D15" s="1546" t="s">
        <v>48</v>
      </c>
      <c r="E15" s="1546" t="s">
        <v>420</v>
      </c>
      <c r="F15" s="1546" t="s">
        <v>420</v>
      </c>
      <c r="G15" s="1584" t="s">
        <v>481</v>
      </c>
      <c r="H15" s="1547" t="s">
        <v>420</v>
      </c>
      <c r="I15" s="1547" t="s">
        <v>420</v>
      </c>
      <c r="J15" s="1547" t="s">
        <v>420</v>
      </c>
      <c r="K15" s="1547" t="s">
        <v>420</v>
      </c>
      <c r="L15" s="1571" t="s">
        <v>420</v>
      </c>
    </row>
    <row r="16" spans="1:12">
      <c r="B16" s="1544"/>
      <c r="C16" s="1578" t="s">
        <v>420</v>
      </c>
      <c r="D16" s="1546" t="s">
        <v>420</v>
      </c>
      <c r="E16" s="1546" t="s">
        <v>420</v>
      </c>
      <c r="F16" s="1546" t="s">
        <v>420</v>
      </c>
      <c r="G16" s="1584" t="s">
        <v>284</v>
      </c>
      <c r="H16" s="1547" t="s">
        <v>420</v>
      </c>
      <c r="I16" s="1547" t="s">
        <v>420</v>
      </c>
      <c r="J16" s="1547" t="s">
        <v>420</v>
      </c>
      <c r="K16" s="1547" t="s">
        <v>420</v>
      </c>
      <c r="L16" s="1571" t="s">
        <v>420</v>
      </c>
    </row>
    <row r="17" spans="2:12">
      <c r="B17" s="1544"/>
      <c r="C17" s="1578" t="s">
        <v>420</v>
      </c>
      <c r="D17" s="1546" t="s">
        <v>420</v>
      </c>
      <c r="E17" s="1546" t="s">
        <v>420</v>
      </c>
      <c r="F17" s="1546" t="s">
        <v>420</v>
      </c>
      <c r="G17" s="1584" t="s">
        <v>14</v>
      </c>
      <c r="H17" s="1547" t="s">
        <v>420</v>
      </c>
      <c r="I17" s="1547" t="s">
        <v>420</v>
      </c>
      <c r="J17" s="1547" t="s">
        <v>420</v>
      </c>
      <c r="K17" s="1547" t="s">
        <v>420</v>
      </c>
      <c r="L17" s="1571" t="s">
        <v>420</v>
      </c>
    </row>
    <row r="18" spans="2:12">
      <c r="B18" s="1544"/>
      <c r="C18" s="1578" t="s">
        <v>420</v>
      </c>
      <c r="D18" s="1546" t="s">
        <v>420</v>
      </c>
      <c r="E18" s="1546" t="s">
        <v>420</v>
      </c>
      <c r="F18" s="1546" t="s">
        <v>420</v>
      </c>
      <c r="G18" s="1584" t="s">
        <v>546</v>
      </c>
      <c r="H18" s="1547" t="s">
        <v>420</v>
      </c>
      <c r="I18" s="1547" t="s">
        <v>420</v>
      </c>
      <c r="J18" s="1547" t="s">
        <v>420</v>
      </c>
      <c r="K18" s="1547" t="s">
        <v>420</v>
      </c>
      <c r="L18" s="1571" t="s">
        <v>420</v>
      </c>
    </row>
    <row r="19" spans="2:12">
      <c r="B19" s="1544"/>
      <c r="C19" s="1578" t="s">
        <v>420</v>
      </c>
      <c r="D19" s="1546" t="s">
        <v>420</v>
      </c>
      <c r="E19" s="1546" t="s">
        <v>420</v>
      </c>
      <c r="F19" s="1546" t="s">
        <v>420</v>
      </c>
      <c r="G19" s="1584" t="s">
        <v>547</v>
      </c>
      <c r="H19" s="1547" t="s">
        <v>420</v>
      </c>
      <c r="I19" s="1547" t="s">
        <v>420</v>
      </c>
      <c r="J19" s="1547" t="s">
        <v>420</v>
      </c>
      <c r="K19" s="1547" t="s">
        <v>420</v>
      </c>
      <c r="L19" s="1571" t="s">
        <v>420</v>
      </c>
    </row>
    <row r="20" spans="2:12">
      <c r="B20" s="1544"/>
      <c r="C20" s="1578" t="s">
        <v>420</v>
      </c>
      <c r="D20" s="1546" t="s">
        <v>420</v>
      </c>
      <c r="E20" s="1546" t="s">
        <v>420</v>
      </c>
      <c r="F20" s="1546" t="s">
        <v>420</v>
      </c>
      <c r="G20" s="1584" t="s">
        <v>415</v>
      </c>
      <c r="H20" s="1547" t="s">
        <v>420</v>
      </c>
      <c r="I20" s="1547" t="s">
        <v>420</v>
      </c>
      <c r="J20" s="1547" t="s">
        <v>420</v>
      </c>
      <c r="K20" s="1547" t="s">
        <v>420</v>
      </c>
      <c r="L20" s="1571" t="s">
        <v>420</v>
      </c>
    </row>
    <row r="21" spans="2:12">
      <c r="B21" s="1544"/>
      <c r="C21" s="1578" t="s">
        <v>420</v>
      </c>
      <c r="D21" s="1546" t="s">
        <v>420</v>
      </c>
      <c r="E21" s="1546" t="s">
        <v>420</v>
      </c>
      <c r="F21" s="1546" t="s">
        <v>420</v>
      </c>
      <c r="G21" s="1584" t="s">
        <v>351</v>
      </c>
      <c r="H21" s="1547" t="s">
        <v>420</v>
      </c>
      <c r="I21" s="1547" t="s">
        <v>420</v>
      </c>
      <c r="J21" s="1547" t="s">
        <v>420</v>
      </c>
      <c r="K21" s="1547" t="s">
        <v>420</v>
      </c>
      <c r="L21" s="1571" t="s">
        <v>420</v>
      </c>
    </row>
    <row r="22" spans="2:12">
      <c r="B22" s="1544"/>
      <c r="C22" s="1578" t="s">
        <v>420</v>
      </c>
      <c r="D22" s="1546" t="s">
        <v>420</v>
      </c>
      <c r="E22" s="1546" t="s">
        <v>420</v>
      </c>
      <c r="F22" s="1546" t="s">
        <v>420</v>
      </c>
      <c r="G22" s="1546" t="s">
        <v>420</v>
      </c>
      <c r="H22" s="1547" t="s">
        <v>420</v>
      </c>
      <c r="I22" s="1547" t="s">
        <v>420</v>
      </c>
      <c r="J22" s="1547" t="s">
        <v>420</v>
      </c>
      <c r="K22" s="1547" t="s">
        <v>420</v>
      </c>
      <c r="L22" s="1571" t="s">
        <v>420</v>
      </c>
    </row>
    <row r="23" spans="2:12">
      <c r="B23" s="1544"/>
      <c r="C23" s="1578" t="s">
        <v>420</v>
      </c>
      <c r="D23" s="1546" t="s">
        <v>420</v>
      </c>
      <c r="E23" s="1546" t="s">
        <v>420</v>
      </c>
      <c r="F23" s="1546" t="s">
        <v>420</v>
      </c>
      <c r="G23" s="1546" t="s">
        <v>420</v>
      </c>
      <c r="H23" s="1547" t="s">
        <v>420</v>
      </c>
      <c r="I23" s="1547" t="s">
        <v>420</v>
      </c>
      <c r="J23" s="1547" t="s">
        <v>420</v>
      </c>
      <c r="K23" s="1547" t="s">
        <v>420</v>
      </c>
      <c r="L23" s="1571" t="s">
        <v>420</v>
      </c>
    </row>
    <row r="24" spans="2:12">
      <c r="B24" s="1544"/>
      <c r="C24" s="1578" t="s">
        <v>420</v>
      </c>
      <c r="D24" s="1546" t="s">
        <v>420</v>
      </c>
      <c r="E24" s="1546" t="s">
        <v>420</v>
      </c>
      <c r="F24" s="1546" t="s">
        <v>420</v>
      </c>
      <c r="G24" s="1546" t="s">
        <v>420</v>
      </c>
      <c r="H24" s="1547" t="s">
        <v>420</v>
      </c>
      <c r="I24" s="1547" t="s">
        <v>420</v>
      </c>
      <c r="J24" s="1547" t="s">
        <v>420</v>
      </c>
      <c r="K24" s="1547" t="s">
        <v>420</v>
      </c>
      <c r="L24" s="1571" t="s">
        <v>420</v>
      </c>
    </row>
    <row r="25" spans="2:12" ht="21.75">
      <c r="B25" s="1545"/>
      <c r="C25" s="1579" t="s">
        <v>420</v>
      </c>
      <c r="D25" s="1557" t="s">
        <v>420</v>
      </c>
      <c r="E25" s="1557" t="s">
        <v>420</v>
      </c>
      <c r="F25" s="1557" t="s">
        <v>420</v>
      </c>
      <c r="G25" s="1557" t="s">
        <v>420</v>
      </c>
      <c r="H25" s="1568" t="s">
        <v>420</v>
      </c>
      <c r="I25" s="1568" t="s">
        <v>420</v>
      </c>
      <c r="J25" s="1568" t="s">
        <v>420</v>
      </c>
      <c r="K25" s="1568" t="s">
        <v>420</v>
      </c>
      <c r="L25" s="1572" t="s">
        <v>420</v>
      </c>
    </row>
    <row r="28" spans="2:12">
      <c r="C28" s="1541" t="s">
        <v>469</v>
      </c>
    </row>
    <row r="29" spans="2:12">
      <c r="C29" s="1541" t="s">
        <v>470</v>
      </c>
    </row>
    <row r="30" spans="2:12">
      <c r="C30" s="1541" t="s">
        <v>189</v>
      </c>
    </row>
    <row r="31" spans="2:12">
      <c r="C31" s="1541" t="s">
        <v>471</v>
      </c>
    </row>
    <row r="32" spans="2:12">
      <c r="C32" s="1541" t="s">
        <v>517</v>
      </c>
    </row>
    <row r="33" spans="3:3">
      <c r="C33" s="1541" t="s">
        <v>291</v>
      </c>
    </row>
    <row r="34" spans="3:3">
      <c r="C34" s="1541" t="s">
        <v>217</v>
      </c>
    </row>
    <row r="35" spans="3:3">
      <c r="C35" s="1541" t="s">
        <v>178</v>
      </c>
    </row>
    <row r="36" spans="3:3">
      <c r="C36" s="1541" t="s">
        <v>84</v>
      </c>
    </row>
    <row r="37" spans="3:3">
      <c r="C37" s="1541" t="s">
        <v>472</v>
      </c>
    </row>
    <row r="39" spans="3:3">
      <c r="C39" s="1541" t="s">
        <v>453</v>
      </c>
    </row>
    <row r="40" spans="3:3">
      <c r="C40" s="1541" t="s">
        <v>427</v>
      </c>
    </row>
    <row r="41" spans="3:3">
      <c r="C41" s="1541" t="s">
        <v>385</v>
      </c>
    </row>
    <row r="42" spans="3:3">
      <c r="C42" s="1541" t="s">
        <v>473</v>
      </c>
    </row>
    <row r="43" spans="3:3">
      <c r="C43" s="1541" t="s">
        <v>474</v>
      </c>
    </row>
    <row r="44" spans="3:3">
      <c r="C44" s="1541" t="s">
        <v>476</v>
      </c>
    </row>
  </sheetData>
  <mergeCells count="1">
    <mergeCell ref="B13:B25"/>
  </mergeCells>
  <phoneticPr fontId="5"/>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149"/>
  <sheetViews>
    <sheetView showGridLines="0" view="pageBreakPreview" zoomScaleSheetLayoutView="100" workbookViewId="0"/>
  </sheetViews>
  <sheetFormatPr defaultColWidth="2.88671875" defaultRowHeight="14.85" customHeight="1"/>
  <cols>
    <col min="1" max="17" width="2.88671875" style="15"/>
    <col min="18" max="18" width="3.375" style="15" customWidth="1"/>
    <col min="19" max="19" width="2.88671875" style="15"/>
    <col min="20" max="20" width="4.375" style="15" customWidth="1"/>
    <col min="21" max="23" width="2.88671875" style="15"/>
    <col min="24" max="24" width="4.125" style="15" customWidth="1"/>
    <col min="25" max="16384" width="2.88671875" style="15"/>
  </cols>
  <sheetData>
    <row r="1" spans="1:71" ht="15" customHeight="1">
      <c r="A1" s="16" t="s">
        <v>15</v>
      </c>
      <c r="B1" s="16"/>
      <c r="C1" s="16"/>
      <c r="D1" s="16"/>
      <c r="E1" s="16"/>
      <c r="F1" s="16"/>
      <c r="G1" s="16"/>
      <c r="H1" s="16"/>
      <c r="I1" s="16"/>
      <c r="J1" s="16"/>
      <c r="K1" s="16"/>
      <c r="L1" s="16"/>
      <c r="M1" s="16"/>
      <c r="N1" s="101"/>
      <c r="O1" s="16"/>
      <c r="P1" s="16"/>
      <c r="Q1" s="16"/>
      <c r="R1" s="16"/>
      <c r="S1" s="16"/>
      <c r="T1" s="16"/>
      <c r="U1" s="16"/>
      <c r="V1" s="16"/>
      <c r="W1" s="30"/>
      <c r="X1" s="30"/>
      <c r="Y1" s="30"/>
      <c r="Z1" s="30"/>
      <c r="AA1" s="30"/>
      <c r="AB1" s="30"/>
      <c r="AC1" s="30"/>
      <c r="AD1" s="30"/>
      <c r="AE1" s="30"/>
      <c r="AF1" s="16"/>
      <c r="AG1" s="16"/>
      <c r="AH1" s="16"/>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row>
    <row r="2" spans="1:71" ht="1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5" customHeight="1">
      <c r="A3" s="16"/>
      <c r="B3" s="16"/>
      <c r="C3" s="16"/>
      <c r="D3" s="16"/>
      <c r="E3" s="199"/>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L3" s="31"/>
      <c r="AM3" s="31"/>
      <c r="AN3" s="31"/>
      <c r="AO3" s="31"/>
      <c r="AP3" s="31"/>
      <c r="AQ3" s="31"/>
      <c r="AR3" s="31"/>
      <c r="AS3" s="31"/>
      <c r="AT3" s="31"/>
      <c r="AU3" s="31"/>
      <c r="AV3" s="31"/>
      <c r="AW3" s="31"/>
      <c r="AX3" s="31"/>
      <c r="AY3" s="31"/>
      <c r="AZ3" s="31"/>
      <c r="BA3" s="31"/>
      <c r="BB3" s="31"/>
      <c r="BC3" s="31"/>
      <c r="BD3" s="31"/>
      <c r="BE3" s="31"/>
      <c r="BF3" s="31"/>
    </row>
    <row r="4" spans="1:71" ht="15" customHeight="1">
      <c r="A4" s="16"/>
      <c r="B4" s="16"/>
      <c r="C4" s="16"/>
      <c r="D4" s="16"/>
      <c r="E4" s="199"/>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L4" s="31"/>
      <c r="AM4" s="31"/>
      <c r="AN4" s="31"/>
      <c r="AO4" s="31"/>
      <c r="AP4" s="31"/>
      <c r="AQ4" s="31"/>
      <c r="AR4" s="31"/>
      <c r="AS4" s="31"/>
      <c r="AT4" s="31"/>
      <c r="AU4" s="31"/>
      <c r="AV4" s="31"/>
      <c r="AW4" s="31"/>
      <c r="AX4" s="31"/>
      <c r="AY4" s="31"/>
      <c r="AZ4" s="31"/>
      <c r="BA4" s="31"/>
      <c r="BB4" s="31"/>
      <c r="BC4" s="31"/>
      <c r="BD4" s="31"/>
      <c r="BE4" s="31"/>
      <c r="BF4" s="31"/>
    </row>
    <row r="5" spans="1:71" ht="15" customHeight="1">
      <c r="A5" s="17" t="s">
        <v>207</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5" customHeight="1">
      <c r="A6" s="16"/>
      <c r="B6" s="16"/>
      <c r="C6" s="16"/>
      <c r="D6" s="16"/>
      <c r="E6" s="16"/>
      <c r="F6" s="16"/>
      <c r="G6" s="30"/>
      <c r="H6" s="30"/>
      <c r="I6" s="30"/>
      <c r="J6" s="30"/>
      <c r="K6" s="30"/>
      <c r="L6" s="30"/>
      <c r="M6" s="30"/>
      <c r="N6" s="30"/>
      <c r="O6" s="30"/>
      <c r="P6" s="30"/>
      <c r="Q6" s="30"/>
      <c r="R6" s="30"/>
      <c r="S6" s="16"/>
      <c r="T6" s="16"/>
      <c r="U6" s="16"/>
      <c r="V6" s="16"/>
      <c r="W6" s="16"/>
      <c r="X6" s="16"/>
      <c r="Y6" s="16"/>
      <c r="Z6" s="16"/>
      <c r="AA6" s="16"/>
      <c r="AB6" s="16"/>
      <c r="AC6" s="16"/>
      <c r="AD6" s="16"/>
      <c r="AE6" s="16"/>
      <c r="AF6" s="16"/>
      <c r="AG6" s="16"/>
      <c r="AH6" s="16"/>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row>
    <row r="7" spans="1:71" ht="15" customHeight="1">
      <c r="A7" s="16"/>
      <c r="B7" s="16"/>
      <c r="C7" s="30"/>
      <c r="D7" s="30"/>
      <c r="E7" s="16"/>
      <c r="F7" s="30"/>
      <c r="G7" s="30"/>
      <c r="H7" s="30"/>
      <c r="I7" s="30"/>
      <c r="J7" s="30"/>
      <c r="K7" s="30"/>
      <c r="L7" s="16"/>
      <c r="M7" s="16"/>
      <c r="N7" s="16"/>
      <c r="O7" s="16"/>
      <c r="P7" s="16"/>
      <c r="Q7" s="16"/>
      <c r="R7" s="16"/>
      <c r="S7" s="16"/>
      <c r="T7" s="16"/>
      <c r="U7" s="16"/>
      <c r="V7" s="16"/>
      <c r="W7" s="221"/>
      <c r="X7" s="221"/>
      <c r="Y7" s="221"/>
      <c r="Z7" s="221"/>
      <c r="AA7" s="221"/>
      <c r="AB7" s="16" t="s">
        <v>52</v>
      </c>
      <c r="AC7" s="17"/>
      <c r="AD7" s="17"/>
      <c r="AE7" s="16" t="s">
        <v>131</v>
      </c>
      <c r="AF7" s="17"/>
      <c r="AG7" s="17"/>
      <c r="AH7" s="16" t="s">
        <v>137</v>
      </c>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row>
    <row r="8" spans="1:71" ht="15" customHeight="1">
      <c r="A8" s="16"/>
      <c r="B8" s="186"/>
      <c r="C8" s="186"/>
      <c r="D8" s="186"/>
      <c r="E8" s="186"/>
      <c r="F8" s="186"/>
      <c r="G8" s="68" t="s">
        <v>219</v>
      </c>
      <c r="H8" s="68"/>
      <c r="I8" s="68"/>
      <c r="J8" s="68"/>
      <c r="K8" s="68"/>
      <c r="L8" s="68"/>
      <c r="M8" s="214"/>
      <c r="N8" s="214"/>
      <c r="O8" s="16"/>
      <c r="P8" s="16"/>
      <c r="Q8" s="16"/>
      <c r="R8" s="16"/>
      <c r="S8" s="16"/>
      <c r="T8" s="16"/>
      <c r="U8" s="16"/>
      <c r="V8" s="16"/>
      <c r="W8" s="16"/>
      <c r="X8" s="16"/>
      <c r="Y8" s="16"/>
      <c r="Z8" s="16"/>
      <c r="AA8" s="16"/>
      <c r="AB8" s="16"/>
      <c r="AC8" s="16"/>
      <c r="AD8" s="16"/>
      <c r="AE8" s="16"/>
      <c r="AF8" s="16"/>
      <c r="AG8" s="16"/>
      <c r="AH8" s="16"/>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row>
    <row r="9" spans="1:71" ht="15" customHeight="1">
      <c r="A9" s="16"/>
      <c r="B9" s="186"/>
      <c r="C9" s="186"/>
      <c r="D9" s="186"/>
      <c r="E9" s="186"/>
      <c r="F9" s="186"/>
      <c r="G9" s="68"/>
      <c r="H9" s="68"/>
      <c r="I9" s="68"/>
      <c r="J9" s="68"/>
      <c r="K9" s="68"/>
      <c r="L9" s="68"/>
      <c r="M9" s="214"/>
      <c r="N9" s="214"/>
      <c r="O9" s="16"/>
      <c r="P9" s="109" t="s">
        <v>51</v>
      </c>
      <c r="Q9" s="109"/>
      <c r="R9" s="109"/>
      <c r="S9" s="109"/>
      <c r="T9" s="109"/>
      <c r="U9" s="109"/>
      <c r="V9" s="109"/>
      <c r="W9" s="109"/>
      <c r="X9" s="109"/>
      <c r="Y9" s="109"/>
      <c r="Z9" s="109"/>
      <c r="AA9" s="109"/>
      <c r="AB9" s="109"/>
      <c r="AC9" s="109"/>
      <c r="AD9" s="109"/>
      <c r="AE9" s="109"/>
      <c r="AF9" s="109"/>
      <c r="AG9" s="109"/>
      <c r="AH9" s="109"/>
      <c r="AI9" s="252"/>
      <c r="AJ9" s="252"/>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row>
    <row r="10" spans="1:71" ht="15" customHeight="1">
      <c r="A10" s="16"/>
      <c r="B10" s="16"/>
      <c r="C10" s="30"/>
      <c r="D10" s="30"/>
      <c r="E10" s="30"/>
      <c r="F10" s="30"/>
      <c r="G10" s="30"/>
      <c r="H10" s="30"/>
      <c r="I10" s="30"/>
      <c r="J10" s="30"/>
      <c r="K10" s="30"/>
      <c r="M10" s="16"/>
      <c r="N10" s="16"/>
      <c r="O10" s="16"/>
      <c r="P10" s="110"/>
      <c r="Q10" s="110"/>
      <c r="R10" s="109"/>
      <c r="S10" s="109"/>
      <c r="T10" s="109"/>
      <c r="U10" s="109"/>
      <c r="V10" s="109"/>
      <c r="W10" s="109"/>
      <c r="X10" s="109"/>
      <c r="Y10" s="109"/>
      <c r="Z10" s="109"/>
      <c r="AA10" s="109"/>
      <c r="AB10" s="109"/>
      <c r="AC10" s="109"/>
      <c r="AD10" s="109"/>
      <c r="AE10" s="109"/>
      <c r="AF10" s="109"/>
      <c r="AG10" s="109"/>
      <c r="AH10" s="109"/>
      <c r="AI10" s="252"/>
      <c r="AJ10" s="252"/>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row>
    <row r="11" spans="1:71" ht="15" customHeight="1">
      <c r="A11" s="16"/>
      <c r="B11" s="16"/>
      <c r="C11" s="30"/>
      <c r="D11" s="30"/>
      <c r="E11" s="30"/>
      <c r="F11" s="30"/>
      <c r="G11" s="30"/>
      <c r="H11" s="30"/>
      <c r="I11" s="30"/>
      <c r="J11" s="30"/>
      <c r="K11" s="30"/>
      <c r="M11" s="215" t="s">
        <v>6</v>
      </c>
      <c r="O11" s="16"/>
      <c r="P11" s="109" t="s">
        <v>220</v>
      </c>
      <c r="Q11" s="109"/>
      <c r="R11" s="109"/>
      <c r="S11" s="109"/>
      <c r="T11" s="109"/>
      <c r="U11" s="109"/>
      <c r="V11" s="109"/>
      <c r="W11" s="109"/>
      <c r="X11" s="109"/>
      <c r="Y11" s="109"/>
      <c r="Z11" s="109"/>
      <c r="AA11" s="109"/>
      <c r="AB11" s="109"/>
      <c r="AC11" s="109"/>
      <c r="AD11" s="109"/>
      <c r="AE11" s="109"/>
      <c r="AF11" s="109"/>
      <c r="AG11" s="109"/>
      <c r="AH11" s="109"/>
      <c r="AI11" s="252"/>
      <c r="AJ11" s="252"/>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row>
    <row r="12" spans="1:71" ht="15" customHeight="1">
      <c r="A12" s="16"/>
      <c r="B12" s="16"/>
      <c r="C12" s="30"/>
      <c r="D12" s="30"/>
      <c r="E12" s="30"/>
      <c r="F12" s="30"/>
      <c r="G12" s="30"/>
      <c r="H12" s="30"/>
      <c r="I12" s="30"/>
      <c r="J12" s="30"/>
      <c r="K12" s="30"/>
      <c r="M12" s="16"/>
      <c r="N12" s="16"/>
      <c r="O12" s="16"/>
      <c r="P12" s="110"/>
      <c r="Q12" s="110"/>
      <c r="R12" s="109"/>
      <c r="S12" s="109"/>
      <c r="T12" s="109"/>
      <c r="U12" s="109"/>
      <c r="V12" s="109"/>
      <c r="W12" s="109"/>
      <c r="X12" s="109"/>
      <c r="Y12" s="109"/>
      <c r="Z12" s="109"/>
      <c r="AA12" s="109"/>
      <c r="AB12" s="109"/>
      <c r="AC12" s="109"/>
      <c r="AD12" s="109"/>
      <c r="AE12" s="109"/>
      <c r="AF12" s="109"/>
      <c r="AG12" s="109"/>
      <c r="AH12" s="109"/>
      <c r="AI12" s="252"/>
      <c r="AJ12" s="252"/>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row>
    <row r="13" spans="1:71" ht="15" customHeight="1">
      <c r="B13" s="16"/>
      <c r="C13" s="16"/>
      <c r="E13" s="16"/>
      <c r="F13" s="16"/>
      <c r="G13" s="16"/>
      <c r="H13" s="16"/>
      <c r="I13" s="16"/>
      <c r="J13" s="16"/>
      <c r="K13" s="16"/>
      <c r="M13" s="16"/>
      <c r="N13" s="16"/>
      <c r="O13" s="16"/>
      <c r="P13" s="109" t="s">
        <v>103</v>
      </c>
      <c r="Q13" s="109"/>
      <c r="R13" s="109"/>
      <c r="S13" s="109"/>
      <c r="T13" s="109"/>
      <c r="U13" s="109"/>
      <c r="V13" s="109"/>
      <c r="W13" s="109"/>
      <c r="X13" s="109"/>
      <c r="Y13" s="109"/>
      <c r="Z13" s="109"/>
      <c r="AA13" s="109"/>
      <c r="AB13" s="109"/>
      <c r="AC13" s="109"/>
      <c r="AD13" s="109"/>
      <c r="AE13" s="109"/>
      <c r="AF13" s="109"/>
      <c r="AG13" s="109"/>
      <c r="AH13" s="109"/>
      <c r="AI13" s="252"/>
      <c r="AJ13" s="252"/>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row>
    <row r="14" spans="1:71" ht="15" customHeight="1">
      <c r="B14" s="16"/>
      <c r="C14" s="16"/>
      <c r="D14" s="16"/>
      <c r="E14" s="16"/>
      <c r="F14" s="16"/>
      <c r="G14" s="16"/>
      <c r="H14" s="16"/>
      <c r="I14" s="16"/>
      <c r="J14" s="16"/>
      <c r="K14" s="16"/>
      <c r="M14" s="16"/>
      <c r="N14" s="16"/>
      <c r="O14" s="16"/>
      <c r="P14" s="110"/>
      <c r="Q14" s="110"/>
      <c r="R14" s="110"/>
      <c r="S14" s="110"/>
      <c r="T14" s="110"/>
      <c r="U14" s="109"/>
      <c r="V14" s="109"/>
      <c r="W14" s="109"/>
      <c r="X14" s="109"/>
      <c r="Y14" s="109"/>
      <c r="Z14" s="109"/>
      <c r="AA14" s="109"/>
      <c r="AB14" s="109"/>
      <c r="AC14" s="109"/>
      <c r="AD14" s="109"/>
      <c r="AE14" s="109"/>
      <c r="AF14" s="109"/>
      <c r="AG14" s="109"/>
      <c r="AH14" s="109"/>
      <c r="AI14" s="252"/>
      <c r="AJ14" s="252"/>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row>
    <row r="15" spans="1:71" ht="15" customHeight="1">
      <c r="B15" s="16"/>
      <c r="C15" s="16"/>
      <c r="D15" s="16"/>
      <c r="E15" s="16"/>
      <c r="F15" s="16"/>
      <c r="G15" s="16"/>
      <c r="H15" s="16"/>
      <c r="I15" s="16"/>
      <c r="J15" s="16"/>
      <c r="K15" s="16"/>
      <c r="M15" s="16"/>
      <c r="N15" s="16"/>
      <c r="O15" s="16"/>
      <c r="P15" s="110"/>
      <c r="Q15" s="110"/>
      <c r="R15" s="110"/>
      <c r="S15" s="110"/>
      <c r="T15" s="110"/>
      <c r="U15" s="110"/>
      <c r="V15" s="94"/>
      <c r="W15" s="94"/>
      <c r="X15" s="94"/>
      <c r="Y15" s="94"/>
      <c r="Z15" s="94"/>
      <c r="AA15" s="94"/>
      <c r="AB15" s="94"/>
      <c r="AC15" s="94"/>
      <c r="AD15" s="94"/>
      <c r="AE15" s="94"/>
      <c r="AF15" s="94"/>
      <c r="AG15" s="94"/>
      <c r="AH15" s="94"/>
      <c r="AI15" s="252"/>
      <c r="AJ15" s="252"/>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row>
    <row r="16" spans="1:71" ht="15" customHeight="1">
      <c r="B16" s="16" t="s">
        <v>210</v>
      </c>
      <c r="C16" s="16"/>
      <c r="D16" s="16"/>
      <c r="E16" s="16"/>
      <c r="F16" s="16"/>
      <c r="G16" s="16"/>
      <c r="H16" s="16"/>
      <c r="I16" s="16"/>
      <c r="J16" s="16"/>
      <c r="K16" s="16"/>
      <c r="L16" s="16"/>
      <c r="M16" s="16"/>
      <c r="N16" s="16"/>
      <c r="O16" s="216"/>
      <c r="P16" s="216"/>
      <c r="Q16" s="216"/>
      <c r="R16" s="216"/>
      <c r="S16" s="218"/>
      <c r="T16" s="218"/>
      <c r="U16" s="218"/>
      <c r="V16" s="218"/>
      <c r="W16" s="218"/>
      <c r="X16" s="218"/>
      <c r="Y16" s="218"/>
      <c r="Z16" s="225"/>
      <c r="AA16" s="225"/>
      <c r="AB16" s="225"/>
      <c r="AC16" s="225"/>
      <c r="AD16" s="225"/>
      <c r="AE16" s="225"/>
      <c r="AF16" s="225"/>
      <c r="AG16" s="225"/>
      <c r="AH16" s="225"/>
      <c r="AI16" s="225"/>
      <c r="AJ16" s="225"/>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row>
    <row r="17" spans="1:74" ht="15" customHeight="1">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row>
    <row r="18" spans="1:74" ht="18" customHeight="1">
      <c r="A18" s="16"/>
      <c r="B18" s="16"/>
      <c r="C18" s="16"/>
      <c r="D18" s="16"/>
      <c r="E18" s="16"/>
      <c r="F18" s="16"/>
      <c r="G18" s="16"/>
      <c r="H18" s="16"/>
      <c r="I18" s="16"/>
      <c r="J18" s="16"/>
      <c r="K18" s="16"/>
      <c r="L18" s="16"/>
      <c r="M18" s="16"/>
      <c r="N18" s="16"/>
      <c r="O18" s="16"/>
      <c r="P18" s="16"/>
      <c r="Q18" s="16"/>
      <c r="R18" s="118" t="s">
        <v>112</v>
      </c>
      <c r="S18" s="122"/>
      <c r="T18" s="122"/>
      <c r="U18" s="131"/>
      <c r="V18" s="134"/>
      <c r="W18" s="136"/>
      <c r="X18" s="136"/>
      <c r="Y18" s="136"/>
      <c r="Z18" s="136"/>
      <c r="AA18" s="136"/>
      <c r="AB18" s="136"/>
      <c r="AC18" s="136"/>
      <c r="AD18" s="136"/>
      <c r="AE18" s="136"/>
      <c r="AF18" s="147"/>
      <c r="AG18" s="147"/>
      <c r="AH18" s="155"/>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row>
    <row r="19" spans="1:74" ht="15" customHeight="1">
      <c r="A19" s="183" t="s">
        <v>9</v>
      </c>
      <c r="B19" s="187" t="s">
        <v>50</v>
      </c>
      <c r="C19" s="191"/>
      <c r="D19" s="191"/>
      <c r="E19" s="191"/>
      <c r="F19" s="191"/>
      <c r="G19" s="200"/>
      <c r="H19" s="204"/>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37"/>
      <c r="AI19" s="31"/>
      <c r="AL19" s="174"/>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row>
    <row r="20" spans="1:74" ht="30" customHeight="1">
      <c r="A20" s="184"/>
      <c r="B20" s="40" t="s">
        <v>59</v>
      </c>
      <c r="C20" s="58"/>
      <c r="D20" s="58"/>
      <c r="E20" s="58"/>
      <c r="F20" s="58"/>
      <c r="G20" s="73"/>
      <c r="H20" s="205"/>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38"/>
      <c r="AI20" s="31"/>
      <c r="AL20" s="174"/>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row>
    <row r="21" spans="1:74" ht="15" customHeight="1">
      <c r="A21" s="184"/>
      <c r="B21" s="36" t="s">
        <v>57</v>
      </c>
      <c r="C21" s="56"/>
      <c r="D21" s="56"/>
      <c r="E21" s="56"/>
      <c r="F21" s="56"/>
      <c r="G21" s="71"/>
      <c r="H21" s="25" t="s">
        <v>54</v>
      </c>
      <c r="I21" s="47"/>
      <c r="J21" s="47"/>
      <c r="K21" s="47"/>
      <c r="L21" s="98"/>
      <c r="M21" s="98"/>
      <c r="N21" s="47" t="s">
        <v>94</v>
      </c>
      <c r="O21" s="98"/>
      <c r="P21" s="98"/>
      <c r="Q21" s="114" t="s">
        <v>106</v>
      </c>
      <c r="R21" s="47"/>
      <c r="S21" s="47"/>
      <c r="T21" s="47"/>
      <c r="U21" s="47"/>
      <c r="V21" s="47"/>
      <c r="W21" s="47"/>
      <c r="X21" s="47"/>
      <c r="Y21" s="47"/>
      <c r="Z21" s="47"/>
      <c r="AA21" s="47"/>
      <c r="AB21" s="47"/>
      <c r="AC21" s="47"/>
      <c r="AD21" s="47"/>
      <c r="AE21" s="47"/>
      <c r="AF21" s="47"/>
      <c r="AG21" s="47"/>
      <c r="AH21" s="239"/>
      <c r="AJ21" s="31"/>
      <c r="AK21" s="31"/>
      <c r="AL21" s="174"/>
      <c r="AM21" s="31"/>
      <c r="AN21" s="31"/>
      <c r="AO21" s="31"/>
      <c r="AP21" s="31"/>
      <c r="AQ21" s="31"/>
      <c r="AR21" s="31"/>
      <c r="BT21" s="31"/>
      <c r="BU21" s="31"/>
      <c r="BV21" s="31"/>
    </row>
    <row r="22" spans="1:74" ht="15" customHeight="1">
      <c r="A22" s="184"/>
      <c r="B22" s="37"/>
      <c r="C22" s="57"/>
      <c r="D22" s="57"/>
      <c r="E22" s="57"/>
      <c r="F22" s="57"/>
      <c r="G22" s="72"/>
      <c r="H22" s="37"/>
      <c r="I22" s="91"/>
      <c r="J22" s="91"/>
      <c r="K22" s="91"/>
      <c r="L22" s="99" t="s">
        <v>90</v>
      </c>
      <c r="M22" s="99" t="s">
        <v>92</v>
      </c>
      <c r="N22" s="91"/>
      <c r="O22" s="91"/>
      <c r="P22" s="91"/>
      <c r="Q22" s="91"/>
      <c r="R22" s="91"/>
      <c r="S22" s="91"/>
      <c r="T22" s="91"/>
      <c r="U22" s="91"/>
      <c r="V22" s="99" t="s">
        <v>119</v>
      </c>
      <c r="W22" s="99" t="s">
        <v>123</v>
      </c>
      <c r="X22" s="91"/>
      <c r="Y22" s="91"/>
      <c r="Z22" s="91"/>
      <c r="AA22" s="91"/>
      <c r="AB22" s="91"/>
      <c r="AC22" s="91"/>
      <c r="AD22" s="91"/>
      <c r="AE22" s="91"/>
      <c r="AF22" s="91"/>
      <c r="AG22" s="91"/>
      <c r="AH22" s="240"/>
      <c r="AJ22" s="31"/>
      <c r="AK22" s="31"/>
      <c r="AL22" s="174"/>
      <c r="AM22" s="31"/>
      <c r="AN22" s="31"/>
      <c r="AO22" s="31"/>
      <c r="AP22" s="31"/>
      <c r="AQ22" s="31"/>
      <c r="AR22" s="31"/>
      <c r="AW22" s="180"/>
      <c r="AX22" s="180"/>
      <c r="BC22" s="179"/>
      <c r="BD22" s="180"/>
      <c r="BF22" s="31"/>
      <c r="BH22" s="31"/>
      <c r="BM22" s="31"/>
      <c r="BT22" s="31"/>
      <c r="BU22" s="31"/>
      <c r="BV22" s="31"/>
    </row>
    <row r="23" spans="1:74" ht="15" customHeight="1">
      <c r="A23" s="184"/>
      <c r="B23" s="38"/>
      <c r="C23" s="57"/>
      <c r="D23" s="57"/>
      <c r="E23" s="57"/>
      <c r="F23" s="57"/>
      <c r="G23" s="72"/>
      <c r="H23" s="37"/>
      <c r="I23" s="91"/>
      <c r="J23" s="91"/>
      <c r="K23" s="91"/>
      <c r="L23" s="99" t="s">
        <v>32</v>
      </c>
      <c r="M23" s="99" t="s">
        <v>93</v>
      </c>
      <c r="N23" s="91"/>
      <c r="O23" s="91"/>
      <c r="P23" s="91"/>
      <c r="Q23" s="91"/>
      <c r="R23" s="91"/>
      <c r="S23" s="91"/>
      <c r="T23" s="91"/>
      <c r="U23" s="91"/>
      <c r="V23" s="99" t="s">
        <v>121</v>
      </c>
      <c r="W23" s="99" t="s">
        <v>126</v>
      </c>
      <c r="X23" s="91"/>
      <c r="Y23" s="91"/>
      <c r="Z23" s="91"/>
      <c r="AA23" s="91"/>
      <c r="AB23" s="91"/>
      <c r="AC23" s="91"/>
      <c r="AD23" s="91"/>
      <c r="AE23" s="91"/>
      <c r="AF23" s="91"/>
      <c r="AG23" s="91"/>
      <c r="AH23" s="240"/>
      <c r="AJ23" s="31"/>
      <c r="AK23" s="31"/>
      <c r="AL23" s="174"/>
      <c r="AM23" s="31"/>
      <c r="AN23" s="31"/>
      <c r="AO23" s="31"/>
      <c r="AP23" s="31"/>
      <c r="AQ23" s="31"/>
      <c r="AR23" s="31"/>
      <c r="AW23" s="180"/>
      <c r="AX23" s="180"/>
      <c r="BC23" s="179"/>
      <c r="BD23" s="180"/>
      <c r="BF23" s="31"/>
      <c r="BH23" s="31"/>
      <c r="BM23" s="31"/>
      <c r="BT23" s="31"/>
      <c r="BU23" s="31"/>
      <c r="BV23" s="31"/>
    </row>
    <row r="24" spans="1:74" ht="18.899999999999999" customHeight="1">
      <c r="A24" s="184"/>
      <c r="B24" s="38"/>
      <c r="C24" s="57"/>
      <c r="D24" s="57"/>
      <c r="E24" s="57"/>
      <c r="F24" s="57"/>
      <c r="G24" s="72"/>
      <c r="H24" s="42"/>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241"/>
      <c r="AL24" s="174"/>
      <c r="AM24" s="31"/>
      <c r="AN24" s="31"/>
      <c r="AO24" s="31"/>
      <c r="AP24" s="31"/>
      <c r="AQ24" s="31"/>
      <c r="AR24" s="31"/>
      <c r="AW24" s="180"/>
      <c r="AX24" s="180"/>
      <c r="BC24" s="180"/>
      <c r="BD24" s="180"/>
      <c r="BF24" s="31"/>
      <c r="BH24" s="31"/>
    </row>
    <row r="25" spans="1:74" ht="15" customHeight="1">
      <c r="A25" s="184"/>
      <c r="B25" s="39" t="s">
        <v>60</v>
      </c>
      <c r="C25" s="56"/>
      <c r="D25" s="56"/>
      <c r="E25" s="56"/>
      <c r="F25" s="56"/>
      <c r="G25" s="71"/>
      <c r="H25" s="20" t="s">
        <v>79</v>
      </c>
      <c r="I25" s="43"/>
      <c r="J25" s="105"/>
      <c r="K25" s="97"/>
      <c r="L25" s="100"/>
      <c r="M25" s="100"/>
      <c r="N25" s="100"/>
      <c r="O25" s="100"/>
      <c r="P25" s="100"/>
      <c r="Q25" s="115" t="s">
        <v>108</v>
      </c>
      <c r="R25" s="119"/>
      <c r="S25" s="123"/>
      <c r="T25" s="123"/>
      <c r="U25" s="132"/>
      <c r="V25" s="20" t="s">
        <v>122</v>
      </c>
      <c r="W25" s="43"/>
      <c r="X25" s="105"/>
      <c r="Y25" s="97"/>
      <c r="Z25" s="100"/>
      <c r="AA25" s="100"/>
      <c r="AB25" s="100"/>
      <c r="AC25" s="100"/>
      <c r="AD25" s="100"/>
      <c r="AE25" s="100"/>
      <c r="AF25" s="100"/>
      <c r="AG25" s="100"/>
      <c r="AH25" s="242"/>
      <c r="AI25" s="31"/>
      <c r="AL25" s="174"/>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row>
    <row r="26" spans="1:74" ht="15" customHeight="1">
      <c r="A26" s="184"/>
      <c r="B26" s="40"/>
      <c r="C26" s="58"/>
      <c r="D26" s="58"/>
      <c r="E26" s="58"/>
      <c r="F26" s="58"/>
      <c r="G26" s="73"/>
      <c r="H26" s="85" t="s">
        <v>82</v>
      </c>
      <c r="I26" s="85"/>
      <c r="J26" s="85"/>
      <c r="K26" s="97"/>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242"/>
      <c r="AI26" s="31"/>
      <c r="AL26" s="174"/>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row>
    <row r="27" spans="1:74" ht="15" customHeight="1">
      <c r="A27" s="184"/>
      <c r="B27" s="188" t="s">
        <v>61</v>
      </c>
      <c r="C27" s="192"/>
      <c r="D27" s="192"/>
      <c r="E27" s="192"/>
      <c r="F27" s="192"/>
      <c r="G27" s="201"/>
      <c r="H27" s="39" t="s">
        <v>86</v>
      </c>
      <c r="I27" s="56"/>
      <c r="J27" s="71"/>
      <c r="K27" s="36"/>
      <c r="L27" s="60"/>
      <c r="M27" s="60"/>
      <c r="N27" s="60"/>
      <c r="O27" s="60"/>
      <c r="P27" s="75"/>
      <c r="Q27" s="33" t="s">
        <v>50</v>
      </c>
      <c r="R27" s="53"/>
      <c r="S27" s="53"/>
      <c r="T27" s="53"/>
      <c r="U27" s="53"/>
      <c r="V27" s="53"/>
      <c r="W27" s="53"/>
      <c r="X27" s="53"/>
      <c r="Y27" s="53"/>
      <c r="Z27" s="53"/>
      <c r="AA27" s="124"/>
      <c r="AB27" s="232" t="s">
        <v>223</v>
      </c>
      <c r="AC27" s="235"/>
      <c r="AD27" s="235"/>
      <c r="AE27" s="235"/>
      <c r="AF27" s="235"/>
      <c r="AG27" s="235"/>
      <c r="AH27" s="243"/>
      <c r="AI27" s="31"/>
      <c r="AL27" s="174"/>
      <c r="AM27" s="31"/>
      <c r="AN27" s="31"/>
      <c r="AO27" s="31"/>
      <c r="AP27" s="31"/>
      <c r="AQ27" s="31"/>
      <c r="AR27" s="31"/>
      <c r="AS27" s="179"/>
      <c r="AT27" s="179"/>
      <c r="AU27" s="179"/>
      <c r="AV27" s="31"/>
      <c r="AW27" s="31"/>
      <c r="AX27" s="31"/>
      <c r="AY27" s="31"/>
      <c r="AZ27" s="31"/>
      <c r="BA27" s="31"/>
      <c r="BB27" s="31"/>
      <c r="BC27" s="31"/>
      <c r="BD27" s="31"/>
      <c r="BE27" s="181"/>
      <c r="BF27" s="181"/>
      <c r="BG27" s="31"/>
      <c r="BH27" s="31"/>
      <c r="BI27" s="31"/>
      <c r="BJ27" s="31"/>
      <c r="BK27" s="31"/>
      <c r="BL27" s="31"/>
      <c r="BM27" s="31"/>
      <c r="BN27" s="31"/>
      <c r="BO27" s="31"/>
      <c r="BP27" s="31"/>
      <c r="BQ27" s="31"/>
      <c r="BR27" s="31"/>
      <c r="BS27" s="31"/>
    </row>
    <row r="28" spans="1:74" ht="30" customHeight="1">
      <c r="A28" s="184"/>
      <c r="B28" s="84"/>
      <c r="C28" s="92"/>
      <c r="D28" s="92"/>
      <c r="E28" s="92"/>
      <c r="F28" s="92"/>
      <c r="G28" s="159"/>
      <c r="H28" s="40"/>
      <c r="I28" s="58"/>
      <c r="J28" s="73"/>
      <c r="K28" s="42"/>
      <c r="L28" s="61"/>
      <c r="M28" s="61"/>
      <c r="N28" s="61"/>
      <c r="O28" s="61"/>
      <c r="P28" s="76"/>
      <c r="Q28" s="116" t="s">
        <v>109</v>
      </c>
      <c r="R28" s="120"/>
      <c r="S28" s="120"/>
      <c r="T28" s="120"/>
      <c r="U28" s="120"/>
      <c r="V28" s="120"/>
      <c r="W28" s="120"/>
      <c r="X28" s="120"/>
      <c r="Y28" s="120"/>
      <c r="Z28" s="120"/>
      <c r="AA28" s="125"/>
      <c r="AB28" s="233"/>
      <c r="AC28" s="236"/>
      <c r="AD28" s="236"/>
      <c r="AE28" s="236"/>
      <c r="AF28" s="236"/>
      <c r="AG28" s="236"/>
      <c r="AH28" s="244"/>
      <c r="AI28" s="31"/>
      <c r="AL28" s="174"/>
      <c r="AM28" s="31"/>
      <c r="AN28" s="31"/>
      <c r="AO28" s="31"/>
      <c r="AP28" s="31"/>
      <c r="AQ28" s="31"/>
      <c r="AR28" s="31"/>
      <c r="AS28" s="179"/>
      <c r="AT28" s="179"/>
      <c r="AU28" s="179"/>
      <c r="AV28" s="31"/>
      <c r="AW28" s="31"/>
      <c r="AX28" s="31"/>
      <c r="AY28" s="31"/>
      <c r="AZ28" s="31"/>
      <c r="BA28" s="31"/>
      <c r="BB28" s="31"/>
      <c r="BC28" s="31"/>
      <c r="BD28" s="31"/>
      <c r="BE28" s="181"/>
      <c r="BF28" s="181"/>
      <c r="BG28" s="31"/>
      <c r="BH28" s="31"/>
      <c r="BI28" s="31"/>
      <c r="BJ28" s="31"/>
      <c r="BK28" s="31"/>
      <c r="BL28" s="31"/>
      <c r="BM28" s="31"/>
      <c r="BN28" s="31"/>
      <c r="BO28" s="31"/>
      <c r="BP28" s="31"/>
      <c r="BQ28" s="31"/>
      <c r="BR28" s="31"/>
      <c r="BS28" s="31"/>
    </row>
    <row r="29" spans="1:74" ht="15" customHeight="1">
      <c r="A29" s="184"/>
      <c r="B29" s="39" t="s">
        <v>63</v>
      </c>
      <c r="C29" s="56"/>
      <c r="D29" s="56"/>
      <c r="E29" s="56"/>
      <c r="F29" s="56"/>
      <c r="G29" s="71"/>
      <c r="H29" s="25" t="s">
        <v>54</v>
      </c>
      <c r="I29" s="47"/>
      <c r="J29" s="47"/>
      <c r="K29" s="47"/>
      <c r="L29" s="98"/>
      <c r="M29" s="98"/>
      <c r="N29" s="47" t="s">
        <v>94</v>
      </c>
      <c r="O29" s="98"/>
      <c r="P29" s="98"/>
      <c r="Q29" s="114" t="s">
        <v>106</v>
      </c>
      <c r="R29" s="47"/>
      <c r="S29" s="47"/>
      <c r="T29" s="47"/>
      <c r="U29" s="47"/>
      <c r="V29" s="47"/>
      <c r="W29" s="47"/>
      <c r="X29" s="47"/>
      <c r="Y29" s="47"/>
      <c r="Z29" s="47"/>
      <c r="AA29" s="47"/>
      <c r="AB29" s="47"/>
      <c r="AC29" s="47"/>
      <c r="AD29" s="47"/>
      <c r="AE29" s="47"/>
      <c r="AF29" s="47"/>
      <c r="AG29" s="47"/>
      <c r="AH29" s="239"/>
      <c r="AL29" s="174"/>
      <c r="AM29" s="178"/>
      <c r="AN29" s="178"/>
      <c r="AO29" s="178"/>
      <c r="AP29" s="178"/>
      <c r="AQ29" s="178"/>
      <c r="AR29" s="178"/>
    </row>
    <row r="30" spans="1:74" ht="15" customHeight="1">
      <c r="A30" s="184"/>
      <c r="B30" s="38"/>
      <c r="C30" s="57"/>
      <c r="D30" s="57"/>
      <c r="E30" s="57"/>
      <c r="F30" s="57"/>
      <c r="G30" s="72"/>
      <c r="H30" s="37"/>
      <c r="I30" s="91"/>
      <c r="J30" s="91"/>
      <c r="K30" s="91"/>
      <c r="L30" s="99" t="s">
        <v>90</v>
      </c>
      <c r="M30" s="99" t="s">
        <v>92</v>
      </c>
      <c r="N30" s="91"/>
      <c r="O30" s="91"/>
      <c r="P30" s="91"/>
      <c r="Q30" s="91"/>
      <c r="R30" s="91"/>
      <c r="S30" s="91"/>
      <c r="T30" s="91"/>
      <c r="U30" s="91"/>
      <c r="V30" s="99" t="s">
        <v>119</v>
      </c>
      <c r="W30" s="99" t="s">
        <v>123</v>
      </c>
      <c r="X30" s="91"/>
      <c r="Y30" s="91"/>
      <c r="Z30" s="91"/>
      <c r="AA30" s="91"/>
      <c r="AB30" s="91"/>
      <c r="AC30" s="91"/>
      <c r="AD30" s="91"/>
      <c r="AE30" s="91"/>
      <c r="AF30" s="91"/>
      <c r="AG30" s="91"/>
      <c r="AH30" s="240"/>
      <c r="AL30" s="174"/>
      <c r="AM30" s="178"/>
      <c r="AN30" s="178"/>
      <c r="AO30" s="178"/>
      <c r="AP30" s="178"/>
      <c r="AQ30" s="178"/>
      <c r="AR30" s="178"/>
      <c r="AW30" s="180"/>
      <c r="AX30" s="180"/>
      <c r="BC30" s="179"/>
      <c r="BD30" s="180"/>
      <c r="BF30" s="31"/>
      <c r="BH30" s="31"/>
      <c r="BM30" s="31"/>
    </row>
    <row r="31" spans="1:74" ht="15" customHeight="1">
      <c r="A31" s="184"/>
      <c r="B31" s="38"/>
      <c r="C31" s="57"/>
      <c r="D31" s="57"/>
      <c r="E31" s="57"/>
      <c r="F31" s="57"/>
      <c r="G31" s="72"/>
      <c r="H31" s="37"/>
      <c r="I31" s="91"/>
      <c r="J31" s="91"/>
      <c r="K31" s="91"/>
      <c r="L31" s="99" t="s">
        <v>32</v>
      </c>
      <c r="M31" s="99" t="s">
        <v>93</v>
      </c>
      <c r="N31" s="91"/>
      <c r="O31" s="91"/>
      <c r="P31" s="91"/>
      <c r="Q31" s="91"/>
      <c r="R31" s="91"/>
      <c r="S31" s="91"/>
      <c r="T31" s="91"/>
      <c r="U31" s="91"/>
      <c r="V31" s="99" t="s">
        <v>121</v>
      </c>
      <c r="W31" s="99" t="s">
        <v>126</v>
      </c>
      <c r="X31" s="91"/>
      <c r="Y31" s="91"/>
      <c r="Z31" s="91"/>
      <c r="AA31" s="91"/>
      <c r="AB31" s="91"/>
      <c r="AC31" s="91"/>
      <c r="AD31" s="91"/>
      <c r="AE31" s="91"/>
      <c r="AF31" s="91"/>
      <c r="AG31" s="91"/>
      <c r="AH31" s="240"/>
      <c r="AL31" s="174"/>
      <c r="AM31" s="178"/>
      <c r="AN31" s="178"/>
      <c r="AO31" s="178"/>
      <c r="AP31" s="178"/>
      <c r="AQ31" s="178"/>
      <c r="AR31" s="178"/>
      <c r="AW31" s="180"/>
      <c r="AX31" s="180"/>
      <c r="BC31" s="179"/>
      <c r="BD31" s="180"/>
      <c r="BF31" s="31"/>
      <c r="BH31" s="31"/>
      <c r="BM31" s="31"/>
    </row>
    <row r="32" spans="1:74" ht="18.899999999999999" customHeight="1">
      <c r="A32" s="185"/>
      <c r="B32" s="189"/>
      <c r="C32" s="193"/>
      <c r="D32" s="193"/>
      <c r="E32" s="193"/>
      <c r="F32" s="193"/>
      <c r="G32" s="202"/>
      <c r="H32" s="42"/>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241"/>
      <c r="AL32" s="174"/>
      <c r="AM32" s="31"/>
      <c r="AN32" s="31"/>
      <c r="AO32" s="31"/>
      <c r="AP32" s="31"/>
      <c r="AQ32" s="31"/>
      <c r="AR32" s="31"/>
      <c r="AW32" s="180"/>
      <c r="AX32" s="180"/>
      <c r="BC32" s="180"/>
      <c r="BD32" s="180"/>
      <c r="BF32" s="31"/>
      <c r="BH32" s="31"/>
    </row>
    <row r="33" spans="1:74" ht="15" customHeight="1">
      <c r="A33" s="183" t="s">
        <v>101</v>
      </c>
      <c r="B33" s="190" t="s">
        <v>157</v>
      </c>
      <c r="C33" s="194"/>
      <c r="D33" s="194"/>
      <c r="E33" s="194"/>
      <c r="F33" s="194"/>
      <c r="G33" s="203"/>
      <c r="H33" s="206"/>
      <c r="I33" s="211"/>
      <c r="J33" s="211"/>
      <c r="K33" s="211"/>
      <c r="L33" s="211"/>
      <c r="M33" s="211"/>
      <c r="N33" s="211"/>
      <c r="O33" s="211"/>
      <c r="P33" s="211"/>
      <c r="Q33" s="217"/>
      <c r="R33" s="190" t="s">
        <v>97</v>
      </c>
      <c r="S33" s="194"/>
      <c r="T33" s="194"/>
      <c r="U33" s="194"/>
      <c r="V33" s="194"/>
      <c r="W33" s="194"/>
      <c r="X33" s="194"/>
      <c r="Y33" s="223"/>
      <c r="Z33" s="226"/>
      <c r="AA33" s="229"/>
      <c r="AB33" s="234"/>
      <c r="AC33" s="234"/>
      <c r="AD33" s="234"/>
      <c r="AE33" s="234"/>
      <c r="AF33" s="234"/>
      <c r="AG33" s="229"/>
      <c r="AH33" s="245"/>
      <c r="AL33" s="174"/>
      <c r="AM33" s="31"/>
      <c r="AN33" s="31"/>
      <c r="AO33" s="31"/>
      <c r="AP33" s="31"/>
      <c r="AQ33" s="31"/>
      <c r="AR33" s="31"/>
      <c r="AW33" s="180"/>
      <c r="AX33" s="180"/>
      <c r="BC33" s="180"/>
      <c r="BD33" s="180"/>
      <c r="BF33" s="31"/>
      <c r="BH33" s="31"/>
    </row>
    <row r="34" spans="1:74" ht="15" customHeight="1">
      <c r="A34" s="184"/>
      <c r="B34" s="20" t="s">
        <v>212</v>
      </c>
      <c r="C34" s="43"/>
      <c r="D34" s="43"/>
      <c r="E34" s="43"/>
      <c r="F34" s="43"/>
      <c r="G34" s="105"/>
      <c r="H34" s="207"/>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46"/>
      <c r="AL34" s="174"/>
      <c r="AM34" s="31"/>
      <c r="AN34" s="31"/>
      <c r="AO34" s="31"/>
      <c r="AP34" s="31"/>
      <c r="AQ34" s="31"/>
      <c r="AR34" s="31"/>
      <c r="AW34" s="180"/>
      <c r="AX34" s="180"/>
      <c r="BC34" s="180"/>
      <c r="BD34" s="180"/>
      <c r="BF34" s="31"/>
      <c r="BH34" s="31"/>
    </row>
    <row r="35" spans="1:74" ht="15" customHeight="1">
      <c r="A35" s="184"/>
      <c r="B35" s="39" t="s">
        <v>50</v>
      </c>
      <c r="C35" s="56"/>
      <c r="D35" s="56"/>
      <c r="E35" s="56"/>
      <c r="F35" s="56"/>
      <c r="G35" s="71"/>
      <c r="H35" s="3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247"/>
      <c r="AI35" s="31"/>
      <c r="AL35" s="174"/>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row>
    <row r="36" spans="1:74" ht="30" customHeight="1">
      <c r="A36" s="184"/>
      <c r="B36" s="40" t="s">
        <v>59</v>
      </c>
      <c r="C36" s="58"/>
      <c r="D36" s="58"/>
      <c r="E36" s="58"/>
      <c r="F36" s="58"/>
      <c r="G36" s="73"/>
      <c r="H36" s="205"/>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38"/>
      <c r="AI36" s="31"/>
      <c r="AL36" s="174"/>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row>
    <row r="37" spans="1:74" ht="15" customHeight="1">
      <c r="A37" s="184"/>
      <c r="B37" s="36" t="s">
        <v>98</v>
      </c>
      <c r="C37" s="56"/>
      <c r="D37" s="56"/>
      <c r="E37" s="56"/>
      <c r="F37" s="56"/>
      <c r="G37" s="71"/>
      <c r="H37" s="25" t="s">
        <v>54</v>
      </c>
      <c r="I37" s="47"/>
      <c r="J37" s="47"/>
      <c r="K37" s="47"/>
      <c r="L37" s="98"/>
      <c r="M37" s="98"/>
      <c r="N37" s="47" t="s">
        <v>94</v>
      </c>
      <c r="O37" s="98"/>
      <c r="P37" s="98"/>
      <c r="Q37" s="114" t="s">
        <v>106</v>
      </c>
      <c r="R37" s="47"/>
      <c r="S37" s="47"/>
      <c r="T37" s="47"/>
      <c r="U37" s="47"/>
      <c r="V37" s="47"/>
      <c r="W37" s="47"/>
      <c r="X37" s="47"/>
      <c r="Y37" s="47"/>
      <c r="Z37" s="47"/>
      <c r="AA37" s="47"/>
      <c r="AB37" s="47"/>
      <c r="AC37" s="47"/>
      <c r="AD37" s="47"/>
      <c r="AE37" s="47"/>
      <c r="AF37" s="47"/>
      <c r="AG37" s="47"/>
      <c r="AH37" s="239"/>
      <c r="AJ37" s="31"/>
      <c r="AK37" s="31"/>
      <c r="AL37" s="174"/>
      <c r="AM37" s="31"/>
      <c r="AN37" s="31"/>
      <c r="AO37" s="31"/>
      <c r="AP37" s="31"/>
      <c r="AQ37" s="31"/>
      <c r="AR37" s="31"/>
      <c r="BT37" s="31"/>
      <c r="BU37" s="31"/>
      <c r="BV37" s="31"/>
    </row>
    <row r="38" spans="1:74" ht="15" customHeight="1">
      <c r="A38" s="184"/>
      <c r="B38" s="37"/>
      <c r="C38" s="57"/>
      <c r="D38" s="57"/>
      <c r="E38" s="57"/>
      <c r="F38" s="57"/>
      <c r="G38" s="72"/>
      <c r="H38" s="37"/>
      <c r="I38" s="91"/>
      <c r="J38" s="91"/>
      <c r="K38" s="91"/>
      <c r="L38" s="99" t="s">
        <v>90</v>
      </c>
      <c r="M38" s="99" t="s">
        <v>92</v>
      </c>
      <c r="N38" s="91"/>
      <c r="O38" s="91"/>
      <c r="P38" s="91"/>
      <c r="Q38" s="91"/>
      <c r="R38" s="91"/>
      <c r="S38" s="91"/>
      <c r="T38" s="91"/>
      <c r="U38" s="91"/>
      <c r="V38" s="99" t="s">
        <v>119</v>
      </c>
      <c r="W38" s="99" t="s">
        <v>123</v>
      </c>
      <c r="X38" s="91"/>
      <c r="Y38" s="91"/>
      <c r="Z38" s="91"/>
      <c r="AA38" s="91"/>
      <c r="AB38" s="91"/>
      <c r="AC38" s="91"/>
      <c r="AD38" s="91"/>
      <c r="AE38" s="91"/>
      <c r="AF38" s="91"/>
      <c r="AG38" s="91"/>
      <c r="AH38" s="240"/>
      <c r="AJ38" s="31"/>
      <c r="AK38" s="31"/>
      <c r="AL38" s="174"/>
      <c r="AM38" s="31"/>
      <c r="AN38" s="31"/>
      <c r="AO38" s="31"/>
      <c r="AP38" s="31"/>
      <c r="AQ38" s="31"/>
      <c r="AR38" s="31"/>
      <c r="AW38" s="180"/>
      <c r="AX38" s="180"/>
      <c r="BC38" s="179"/>
      <c r="BD38" s="180"/>
      <c r="BF38" s="31"/>
      <c r="BH38" s="31"/>
      <c r="BM38" s="31"/>
      <c r="BT38" s="31"/>
      <c r="BU38" s="31"/>
      <c r="BV38" s="31"/>
    </row>
    <row r="39" spans="1:74" ht="15" customHeight="1">
      <c r="A39" s="184"/>
      <c r="B39" s="38"/>
      <c r="C39" s="57"/>
      <c r="D39" s="57"/>
      <c r="E39" s="57"/>
      <c r="F39" s="57"/>
      <c r="G39" s="72"/>
      <c r="H39" s="37"/>
      <c r="I39" s="91"/>
      <c r="J39" s="91"/>
      <c r="K39" s="91"/>
      <c r="L39" s="99" t="s">
        <v>32</v>
      </c>
      <c r="M39" s="99" t="s">
        <v>93</v>
      </c>
      <c r="N39" s="91"/>
      <c r="O39" s="91"/>
      <c r="P39" s="91"/>
      <c r="Q39" s="91"/>
      <c r="R39" s="91"/>
      <c r="S39" s="91"/>
      <c r="T39" s="91"/>
      <c r="U39" s="91"/>
      <c r="V39" s="99" t="s">
        <v>121</v>
      </c>
      <c r="W39" s="99" t="s">
        <v>126</v>
      </c>
      <c r="X39" s="91"/>
      <c r="Y39" s="91"/>
      <c r="Z39" s="91"/>
      <c r="AA39" s="91"/>
      <c r="AB39" s="91"/>
      <c r="AC39" s="91"/>
      <c r="AD39" s="91"/>
      <c r="AE39" s="91"/>
      <c r="AF39" s="91"/>
      <c r="AG39" s="91"/>
      <c r="AH39" s="240"/>
      <c r="AJ39" s="31"/>
      <c r="AK39" s="31"/>
      <c r="AL39" s="174"/>
      <c r="AM39" s="31"/>
      <c r="AN39" s="31"/>
      <c r="AO39" s="31"/>
      <c r="AP39" s="31"/>
      <c r="AQ39" s="31"/>
      <c r="AR39" s="31"/>
      <c r="AW39" s="180"/>
      <c r="AX39" s="180"/>
      <c r="BC39" s="179"/>
      <c r="BD39" s="180"/>
      <c r="BF39" s="31"/>
      <c r="BH39" s="31"/>
      <c r="BM39" s="31"/>
      <c r="BT39" s="31"/>
      <c r="BU39" s="31"/>
      <c r="BV39" s="31"/>
    </row>
    <row r="40" spans="1:74" ht="18.899999999999999" customHeight="1">
      <c r="A40" s="184"/>
      <c r="B40" s="40"/>
      <c r="C40" s="58"/>
      <c r="D40" s="58"/>
      <c r="E40" s="58"/>
      <c r="F40" s="58"/>
      <c r="G40" s="73"/>
      <c r="H40" s="42"/>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241"/>
      <c r="AL40" s="174"/>
      <c r="AM40" s="31"/>
      <c r="AN40" s="31"/>
      <c r="AO40" s="31"/>
      <c r="AP40" s="31"/>
      <c r="AQ40" s="31"/>
      <c r="AR40" s="31"/>
      <c r="AW40" s="180"/>
      <c r="AX40" s="180"/>
      <c r="BC40" s="180"/>
      <c r="BD40" s="180"/>
      <c r="BF40" s="31"/>
      <c r="BH40" s="31"/>
    </row>
    <row r="41" spans="1:74" ht="15" customHeight="1">
      <c r="A41" s="184"/>
      <c r="B41" s="46" t="s">
        <v>214</v>
      </c>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248"/>
      <c r="AL41" s="174"/>
      <c r="AM41" s="31"/>
      <c r="AN41" s="31"/>
      <c r="AO41" s="31"/>
      <c r="AP41" s="31"/>
      <c r="AQ41" s="31"/>
      <c r="AR41" s="31"/>
      <c r="AW41" s="180"/>
      <c r="AX41" s="180"/>
      <c r="BC41" s="180"/>
      <c r="BD41" s="180"/>
      <c r="BF41" s="31"/>
      <c r="BH41" s="31"/>
    </row>
    <row r="42" spans="1:74" ht="15" customHeight="1">
      <c r="A42" s="184"/>
      <c r="B42" s="39" t="s">
        <v>50</v>
      </c>
      <c r="C42" s="56"/>
      <c r="D42" s="56"/>
      <c r="E42" s="56"/>
      <c r="F42" s="56"/>
      <c r="G42" s="71"/>
      <c r="H42" s="3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247"/>
      <c r="AI42" s="31"/>
      <c r="AL42" s="174"/>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row>
    <row r="43" spans="1:74" ht="30" customHeight="1">
      <c r="A43" s="184"/>
      <c r="B43" s="40" t="s">
        <v>59</v>
      </c>
      <c r="C43" s="58"/>
      <c r="D43" s="58"/>
      <c r="E43" s="58"/>
      <c r="F43" s="58"/>
      <c r="G43" s="73"/>
      <c r="H43" s="205"/>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38"/>
      <c r="AI43" s="31"/>
      <c r="AL43" s="174"/>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row>
    <row r="44" spans="1:74" ht="15" customHeight="1">
      <c r="A44" s="184"/>
      <c r="B44" s="36" t="s">
        <v>57</v>
      </c>
      <c r="C44" s="56"/>
      <c r="D44" s="56"/>
      <c r="E44" s="56"/>
      <c r="F44" s="56"/>
      <c r="G44" s="71"/>
      <c r="H44" s="25" t="s">
        <v>54</v>
      </c>
      <c r="I44" s="47"/>
      <c r="J44" s="47"/>
      <c r="K44" s="47"/>
      <c r="L44" s="98"/>
      <c r="M44" s="98"/>
      <c r="N44" s="47" t="s">
        <v>94</v>
      </c>
      <c r="O44" s="98"/>
      <c r="P44" s="98"/>
      <c r="Q44" s="114" t="s">
        <v>106</v>
      </c>
      <c r="R44" s="47"/>
      <c r="S44" s="47"/>
      <c r="T44" s="47"/>
      <c r="U44" s="47"/>
      <c r="V44" s="47"/>
      <c r="W44" s="47"/>
      <c r="X44" s="47"/>
      <c r="Y44" s="47"/>
      <c r="Z44" s="47"/>
      <c r="AA44" s="47"/>
      <c r="AB44" s="47"/>
      <c r="AC44" s="47"/>
      <c r="AD44" s="47"/>
      <c r="AE44" s="47"/>
      <c r="AF44" s="47"/>
      <c r="AG44" s="47"/>
      <c r="AH44" s="239"/>
      <c r="AJ44" s="31"/>
      <c r="AK44" s="31"/>
      <c r="AL44" s="174"/>
      <c r="AM44" s="31"/>
      <c r="AN44" s="31"/>
      <c r="AO44" s="31"/>
      <c r="AP44" s="31"/>
      <c r="AQ44" s="31"/>
      <c r="AR44" s="31"/>
      <c r="BT44" s="31"/>
      <c r="BU44" s="31"/>
      <c r="BV44" s="31"/>
    </row>
    <row r="45" spans="1:74" ht="15" customHeight="1">
      <c r="A45" s="184"/>
      <c r="B45" s="37"/>
      <c r="C45" s="57"/>
      <c r="D45" s="57"/>
      <c r="E45" s="57"/>
      <c r="F45" s="57"/>
      <c r="G45" s="72"/>
      <c r="H45" s="37"/>
      <c r="I45" s="91"/>
      <c r="J45" s="91"/>
      <c r="K45" s="91"/>
      <c r="L45" s="99" t="s">
        <v>90</v>
      </c>
      <c r="M45" s="99" t="s">
        <v>92</v>
      </c>
      <c r="N45" s="91"/>
      <c r="O45" s="91"/>
      <c r="P45" s="91"/>
      <c r="Q45" s="91"/>
      <c r="R45" s="91"/>
      <c r="S45" s="91"/>
      <c r="T45" s="91"/>
      <c r="U45" s="91"/>
      <c r="V45" s="99" t="s">
        <v>119</v>
      </c>
      <c r="W45" s="99" t="s">
        <v>123</v>
      </c>
      <c r="X45" s="91"/>
      <c r="Y45" s="91"/>
      <c r="Z45" s="91"/>
      <c r="AA45" s="91"/>
      <c r="AB45" s="91"/>
      <c r="AC45" s="91"/>
      <c r="AD45" s="91"/>
      <c r="AE45" s="91"/>
      <c r="AF45" s="91"/>
      <c r="AG45" s="91"/>
      <c r="AH45" s="240"/>
      <c r="AJ45" s="31"/>
      <c r="AK45" s="31"/>
      <c r="AL45" s="174"/>
      <c r="AM45" s="31"/>
      <c r="AN45" s="31"/>
      <c r="AO45" s="31"/>
      <c r="AP45" s="31"/>
      <c r="AQ45" s="31"/>
      <c r="AR45" s="31"/>
      <c r="AW45" s="180"/>
      <c r="AX45" s="180"/>
      <c r="BC45" s="179"/>
      <c r="BD45" s="180"/>
      <c r="BF45" s="31"/>
      <c r="BH45" s="31"/>
      <c r="BM45" s="31"/>
      <c r="BT45" s="31"/>
      <c r="BU45" s="31"/>
      <c r="BV45" s="31"/>
    </row>
    <row r="46" spans="1:74" ht="15" customHeight="1">
      <c r="A46" s="184"/>
      <c r="B46" s="38"/>
      <c r="C46" s="57"/>
      <c r="D46" s="57"/>
      <c r="E46" s="57"/>
      <c r="F46" s="57"/>
      <c r="G46" s="72"/>
      <c r="H46" s="37"/>
      <c r="I46" s="91"/>
      <c r="J46" s="91"/>
      <c r="K46" s="91"/>
      <c r="L46" s="99" t="s">
        <v>32</v>
      </c>
      <c r="M46" s="99" t="s">
        <v>93</v>
      </c>
      <c r="N46" s="91"/>
      <c r="O46" s="91"/>
      <c r="P46" s="91"/>
      <c r="Q46" s="91"/>
      <c r="R46" s="91"/>
      <c r="S46" s="91"/>
      <c r="T46" s="91"/>
      <c r="U46" s="91"/>
      <c r="V46" s="99" t="s">
        <v>121</v>
      </c>
      <c r="W46" s="99" t="s">
        <v>126</v>
      </c>
      <c r="X46" s="91"/>
      <c r="Y46" s="91"/>
      <c r="Z46" s="91"/>
      <c r="AA46" s="91"/>
      <c r="AB46" s="91"/>
      <c r="AC46" s="91"/>
      <c r="AD46" s="91"/>
      <c r="AE46" s="91"/>
      <c r="AF46" s="91"/>
      <c r="AG46" s="91"/>
      <c r="AH46" s="240"/>
      <c r="AJ46" s="31"/>
      <c r="AK46" s="31"/>
      <c r="AL46" s="174"/>
      <c r="AM46" s="31"/>
      <c r="AN46" s="31"/>
      <c r="AO46" s="31"/>
      <c r="AP46" s="31"/>
      <c r="AQ46" s="31"/>
      <c r="AR46" s="31"/>
      <c r="AW46" s="180"/>
      <c r="AX46" s="180"/>
      <c r="BC46" s="179"/>
      <c r="BD46" s="180"/>
      <c r="BF46" s="31"/>
      <c r="BH46" s="31"/>
      <c r="BM46" s="31"/>
      <c r="BT46" s="31"/>
      <c r="BU46" s="31"/>
      <c r="BV46" s="31"/>
    </row>
    <row r="47" spans="1:74" ht="18.899999999999999" customHeight="1">
      <c r="A47" s="185"/>
      <c r="B47" s="189"/>
      <c r="C47" s="193"/>
      <c r="D47" s="193"/>
      <c r="E47" s="193"/>
      <c r="F47" s="193"/>
      <c r="G47" s="202"/>
      <c r="H47" s="42"/>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241"/>
      <c r="AL47" s="174"/>
      <c r="AM47" s="31"/>
      <c r="AN47" s="31"/>
      <c r="AO47" s="31"/>
      <c r="AP47" s="31"/>
      <c r="AQ47" s="31"/>
      <c r="AR47" s="31"/>
      <c r="AW47" s="180"/>
      <c r="AX47" s="180"/>
      <c r="BC47" s="180"/>
      <c r="BD47" s="180"/>
      <c r="BF47" s="31"/>
      <c r="BH47" s="31"/>
    </row>
    <row r="48" spans="1:74" ht="15" customHeight="1">
      <c r="A48" s="183" t="s">
        <v>208</v>
      </c>
      <c r="B48" s="187" t="s">
        <v>50</v>
      </c>
      <c r="C48" s="191"/>
      <c r="D48" s="191"/>
      <c r="E48" s="191"/>
      <c r="F48" s="191"/>
      <c r="G48" s="200"/>
      <c r="H48" s="204"/>
      <c r="I48" s="209"/>
      <c r="J48" s="209"/>
      <c r="K48" s="209"/>
      <c r="L48" s="209"/>
      <c r="M48" s="209"/>
      <c r="N48" s="209"/>
      <c r="O48" s="209"/>
      <c r="P48" s="209"/>
      <c r="Q48" s="209"/>
      <c r="R48" s="209"/>
      <c r="S48" s="209"/>
      <c r="T48" s="209"/>
      <c r="U48" s="219"/>
      <c r="V48" s="220" t="s">
        <v>142</v>
      </c>
      <c r="W48" s="222"/>
      <c r="X48" s="222"/>
      <c r="Y48" s="224"/>
      <c r="Z48" s="227"/>
      <c r="AA48" s="230"/>
      <c r="AB48" s="230"/>
      <c r="AC48" s="230"/>
      <c r="AD48" s="230"/>
      <c r="AE48" s="230"/>
      <c r="AF48" s="230"/>
      <c r="AG48" s="230"/>
      <c r="AH48" s="249"/>
      <c r="AI48" s="31"/>
      <c r="AL48" s="174"/>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row>
    <row r="49" spans="1:74" ht="30" customHeight="1">
      <c r="A49" s="184"/>
      <c r="B49" s="40" t="s">
        <v>215</v>
      </c>
      <c r="C49" s="58"/>
      <c r="D49" s="58"/>
      <c r="E49" s="58"/>
      <c r="F49" s="58"/>
      <c r="G49" s="73"/>
      <c r="H49" s="116"/>
      <c r="I49" s="120"/>
      <c r="J49" s="120"/>
      <c r="K49" s="120"/>
      <c r="L49" s="120"/>
      <c r="M49" s="120"/>
      <c r="N49" s="120"/>
      <c r="O49" s="120"/>
      <c r="P49" s="120"/>
      <c r="Q49" s="120"/>
      <c r="R49" s="120"/>
      <c r="S49" s="120"/>
      <c r="T49" s="120"/>
      <c r="U49" s="125"/>
      <c r="V49" s="46"/>
      <c r="W49" s="64"/>
      <c r="X49" s="64"/>
      <c r="Y49" s="104"/>
      <c r="Z49" s="228"/>
      <c r="AA49" s="231"/>
      <c r="AB49" s="231"/>
      <c r="AC49" s="231"/>
      <c r="AD49" s="231"/>
      <c r="AE49" s="231"/>
      <c r="AF49" s="231"/>
      <c r="AG49" s="231"/>
      <c r="AH49" s="250"/>
      <c r="AI49" s="31"/>
      <c r="AL49" s="174"/>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row>
    <row r="50" spans="1:74" ht="15" customHeight="1">
      <c r="A50" s="184"/>
      <c r="B50" s="36" t="s">
        <v>216</v>
      </c>
      <c r="C50" s="56"/>
      <c r="D50" s="56"/>
      <c r="E50" s="56"/>
      <c r="F50" s="56"/>
      <c r="G50" s="71"/>
      <c r="H50" s="25" t="s">
        <v>54</v>
      </c>
      <c r="I50" s="47"/>
      <c r="J50" s="47"/>
      <c r="K50" s="47"/>
      <c r="L50" s="98"/>
      <c r="M50" s="98"/>
      <c r="N50" s="47" t="s">
        <v>94</v>
      </c>
      <c r="O50" s="98"/>
      <c r="P50" s="98"/>
      <c r="Q50" s="114" t="s">
        <v>106</v>
      </c>
      <c r="R50" s="47"/>
      <c r="S50" s="47"/>
      <c r="T50" s="47"/>
      <c r="U50" s="47"/>
      <c r="V50" s="47"/>
      <c r="W50" s="47"/>
      <c r="X50" s="47"/>
      <c r="Y50" s="47"/>
      <c r="Z50" s="47"/>
      <c r="AA50" s="47"/>
      <c r="AB50" s="47"/>
      <c r="AC50" s="47"/>
      <c r="AD50" s="47"/>
      <c r="AE50" s="47"/>
      <c r="AF50" s="47"/>
      <c r="AG50" s="47"/>
      <c r="AH50" s="239"/>
      <c r="AJ50" s="31"/>
      <c r="AK50" s="31"/>
      <c r="AL50" s="174"/>
      <c r="AM50" s="31"/>
      <c r="AN50" s="31"/>
      <c r="AO50" s="31"/>
      <c r="AP50" s="31"/>
      <c r="AQ50" s="31"/>
      <c r="AR50" s="31"/>
      <c r="BT50" s="31"/>
      <c r="BU50" s="31"/>
      <c r="BV50" s="31"/>
    </row>
    <row r="51" spans="1:74" ht="15" customHeight="1">
      <c r="A51" s="184"/>
      <c r="B51" s="37"/>
      <c r="C51" s="57"/>
      <c r="D51" s="57"/>
      <c r="E51" s="57"/>
      <c r="F51" s="57"/>
      <c r="G51" s="72"/>
      <c r="H51" s="37"/>
      <c r="I51" s="91"/>
      <c r="J51" s="91"/>
      <c r="K51" s="91"/>
      <c r="L51" s="99" t="s">
        <v>90</v>
      </c>
      <c r="M51" s="99" t="s">
        <v>92</v>
      </c>
      <c r="N51" s="91"/>
      <c r="O51" s="91"/>
      <c r="P51" s="91"/>
      <c r="Q51" s="91"/>
      <c r="R51" s="91"/>
      <c r="S51" s="91"/>
      <c r="T51" s="91"/>
      <c r="U51" s="91"/>
      <c r="V51" s="99" t="s">
        <v>119</v>
      </c>
      <c r="W51" s="99" t="s">
        <v>123</v>
      </c>
      <c r="X51" s="91"/>
      <c r="Y51" s="91"/>
      <c r="Z51" s="91"/>
      <c r="AA51" s="91"/>
      <c r="AB51" s="91"/>
      <c r="AC51" s="91"/>
      <c r="AD51" s="91"/>
      <c r="AE51" s="91"/>
      <c r="AF51" s="91"/>
      <c r="AG51" s="91"/>
      <c r="AH51" s="240"/>
      <c r="AJ51" s="31"/>
      <c r="AK51" s="31"/>
      <c r="AL51" s="174"/>
      <c r="AM51" s="31"/>
      <c r="AN51" s="31"/>
      <c r="AO51" s="31"/>
      <c r="AP51" s="31"/>
      <c r="AQ51" s="31"/>
      <c r="AR51" s="31"/>
      <c r="AW51" s="180"/>
      <c r="AX51" s="180"/>
      <c r="BC51" s="179"/>
      <c r="BD51" s="180"/>
      <c r="BF51" s="31"/>
      <c r="BH51" s="31"/>
      <c r="BM51" s="31"/>
      <c r="BT51" s="31"/>
      <c r="BU51" s="31"/>
      <c r="BV51" s="31"/>
    </row>
    <row r="52" spans="1:74" ht="15" customHeight="1">
      <c r="A52" s="184"/>
      <c r="B52" s="38"/>
      <c r="C52" s="57"/>
      <c r="D52" s="57"/>
      <c r="E52" s="57"/>
      <c r="F52" s="57"/>
      <c r="G52" s="72"/>
      <c r="H52" s="37"/>
      <c r="I52" s="91"/>
      <c r="J52" s="91"/>
      <c r="K52" s="91"/>
      <c r="L52" s="99" t="s">
        <v>32</v>
      </c>
      <c r="M52" s="99" t="s">
        <v>93</v>
      </c>
      <c r="N52" s="91"/>
      <c r="O52" s="91"/>
      <c r="P52" s="91"/>
      <c r="Q52" s="91"/>
      <c r="R52" s="91"/>
      <c r="S52" s="91"/>
      <c r="T52" s="91"/>
      <c r="U52" s="91"/>
      <c r="V52" s="99" t="s">
        <v>121</v>
      </c>
      <c r="W52" s="99" t="s">
        <v>126</v>
      </c>
      <c r="X52" s="91"/>
      <c r="Y52" s="91"/>
      <c r="Z52" s="91"/>
      <c r="AA52" s="91"/>
      <c r="AB52" s="91"/>
      <c r="AC52" s="91"/>
      <c r="AD52" s="91"/>
      <c r="AE52" s="91"/>
      <c r="AF52" s="91"/>
      <c r="AG52" s="91"/>
      <c r="AH52" s="240"/>
      <c r="AJ52" s="31"/>
      <c r="AK52" s="31"/>
      <c r="AL52" s="174"/>
      <c r="AM52" s="31"/>
      <c r="AN52" s="31"/>
      <c r="AO52" s="31"/>
      <c r="AP52" s="31"/>
      <c r="AQ52" s="31"/>
      <c r="AR52" s="31"/>
      <c r="AW52" s="180"/>
      <c r="AX52" s="180"/>
      <c r="BC52" s="179"/>
      <c r="BD52" s="180"/>
      <c r="BF52" s="31"/>
      <c r="BH52" s="31"/>
      <c r="BM52" s="31"/>
      <c r="BT52" s="31"/>
      <c r="BU52" s="31"/>
      <c r="BV52" s="31"/>
    </row>
    <row r="53" spans="1:74" ht="18.899999999999999" customHeight="1">
      <c r="A53" s="185"/>
      <c r="B53" s="189"/>
      <c r="C53" s="193"/>
      <c r="D53" s="193"/>
      <c r="E53" s="193"/>
      <c r="F53" s="193"/>
      <c r="G53" s="202"/>
      <c r="H53" s="208"/>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51"/>
      <c r="AL53" s="174"/>
      <c r="AM53" s="31"/>
      <c r="AN53" s="31"/>
      <c r="AO53" s="31"/>
      <c r="AP53" s="31"/>
      <c r="AQ53" s="31"/>
      <c r="AR53" s="31"/>
      <c r="AW53" s="180"/>
      <c r="AX53" s="180"/>
      <c r="BC53" s="180"/>
      <c r="BD53" s="180"/>
      <c r="BF53" s="31"/>
      <c r="BH53" s="31"/>
    </row>
    <row r="54" spans="1:74" ht="15" customHeight="1">
      <c r="A54" s="32" t="s">
        <v>42</v>
      </c>
      <c r="C54" s="195" t="s">
        <v>218</v>
      </c>
      <c r="D54" s="197" t="s">
        <v>134</v>
      </c>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row>
    <row r="55" spans="1:74" ht="15" customHeight="1">
      <c r="C55" s="196"/>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row>
    <row r="56" spans="1:74" ht="15" customHeight="1">
      <c r="C56" s="196"/>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row>
    <row r="57" spans="1:74" ht="15" customHeight="1">
      <c r="C57" s="196"/>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row>
    <row r="58" spans="1:74" ht="15" customHeight="1">
      <c r="C58" s="196"/>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row>
    <row r="59" spans="1:74" ht="14.85" customHeight="1">
      <c r="A59" s="31"/>
      <c r="C59" s="196"/>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row>
    <row r="60" spans="1:74" ht="14.85" customHeight="1">
      <c r="A60" s="31"/>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row>
    <row r="61" spans="1:74" ht="14.85" customHeight="1">
      <c r="A61" s="31"/>
    </row>
    <row r="62" spans="1:74" ht="14.85" customHeight="1">
      <c r="A62" s="31"/>
    </row>
    <row r="63" spans="1:74" ht="14.85" customHeight="1">
      <c r="A63" s="31"/>
    </row>
    <row r="64" spans="1:74" ht="14.85" customHeight="1">
      <c r="A64" s="31"/>
    </row>
    <row r="65" spans="1:1" ht="14.85" customHeight="1">
      <c r="A65" s="31"/>
    </row>
    <row r="66" spans="1:1" ht="14.85" customHeight="1">
      <c r="A66" s="31"/>
    </row>
    <row r="67" spans="1:1" ht="14.85" customHeight="1">
      <c r="A67" s="31"/>
    </row>
    <row r="68" spans="1:1" ht="14.85" customHeight="1">
      <c r="A68" s="31"/>
    </row>
    <row r="69" spans="1:1" ht="14.85" customHeight="1">
      <c r="A69" s="31"/>
    </row>
    <row r="70" spans="1:1" ht="14.85" customHeight="1">
      <c r="A70" s="31"/>
    </row>
    <row r="71" spans="1:1" ht="14.85" customHeight="1">
      <c r="A71" s="31"/>
    </row>
    <row r="72" spans="1:1" ht="14.85" customHeight="1">
      <c r="A72" s="31"/>
    </row>
    <row r="73" spans="1:1" ht="14.85" customHeight="1">
      <c r="A73" s="31"/>
    </row>
    <row r="74" spans="1:1" ht="14.85" customHeight="1">
      <c r="A74" s="31"/>
    </row>
    <row r="75" spans="1:1" ht="14.85" customHeight="1">
      <c r="A75" s="31"/>
    </row>
    <row r="76" spans="1:1" ht="14.85" customHeight="1">
      <c r="A76" s="31"/>
    </row>
    <row r="77" spans="1:1" ht="14.85" customHeight="1">
      <c r="A77" s="31"/>
    </row>
    <row r="78" spans="1:1" ht="14.85" customHeight="1">
      <c r="A78" s="31"/>
    </row>
    <row r="79" spans="1:1" ht="14.85" customHeight="1">
      <c r="A79" s="31"/>
    </row>
    <row r="80" spans="1:1" ht="14.85" customHeight="1">
      <c r="A80" s="31"/>
    </row>
    <row r="81" spans="1:1" ht="14.85" customHeight="1">
      <c r="A81" s="31"/>
    </row>
    <row r="82" spans="1:1" ht="14.85" customHeight="1">
      <c r="A82" s="31"/>
    </row>
    <row r="83" spans="1:1" ht="14.85" customHeight="1">
      <c r="A83" s="31"/>
    </row>
    <row r="84" spans="1:1" ht="14.85" customHeight="1">
      <c r="A84" s="31"/>
    </row>
    <row r="85" spans="1:1" ht="14.85" customHeight="1">
      <c r="A85" s="31"/>
    </row>
    <row r="86" spans="1:1" ht="14.85" customHeight="1">
      <c r="A86" s="31"/>
    </row>
    <row r="87" spans="1:1" ht="14.85" customHeight="1">
      <c r="A87" s="31"/>
    </row>
    <row r="88" spans="1:1" ht="14.85" customHeight="1">
      <c r="A88" s="31"/>
    </row>
    <row r="89" spans="1:1" ht="14.85" customHeight="1">
      <c r="A89" s="31"/>
    </row>
    <row r="90" spans="1:1" ht="14.85" customHeight="1">
      <c r="A90" s="31"/>
    </row>
    <row r="91" spans="1:1" ht="14.85" customHeight="1">
      <c r="A91" s="31"/>
    </row>
    <row r="92" spans="1:1" ht="14.85" customHeight="1">
      <c r="A92" s="31"/>
    </row>
    <row r="93" spans="1:1" ht="14.85" customHeight="1">
      <c r="A93" s="31"/>
    </row>
    <row r="94" spans="1:1" ht="14.85" customHeight="1">
      <c r="A94" s="31"/>
    </row>
    <row r="95" spans="1:1" ht="14.85" customHeight="1">
      <c r="A95" s="31"/>
    </row>
    <row r="96" spans="1:1" ht="14.85" customHeight="1">
      <c r="A96" s="31"/>
    </row>
    <row r="97" spans="1:1" ht="14.85" customHeight="1">
      <c r="A97" s="31"/>
    </row>
    <row r="98" spans="1:1" ht="14.85" customHeight="1">
      <c r="A98" s="31"/>
    </row>
    <row r="99" spans="1:1" ht="14.85" customHeight="1">
      <c r="A99" s="31"/>
    </row>
    <row r="100" spans="1:1" ht="14.85" customHeight="1">
      <c r="A100" s="31"/>
    </row>
    <row r="101" spans="1:1" ht="14.85" customHeight="1">
      <c r="A101" s="31"/>
    </row>
    <row r="102" spans="1:1" ht="14.85" customHeight="1">
      <c r="A102" s="31"/>
    </row>
    <row r="103" spans="1:1" ht="14.85" customHeight="1">
      <c r="A103" s="31"/>
    </row>
    <row r="104" spans="1:1" ht="14.85" customHeight="1">
      <c r="A104" s="31"/>
    </row>
    <row r="105" spans="1:1" ht="14.85" customHeight="1">
      <c r="A105" s="31"/>
    </row>
    <row r="106" spans="1:1" ht="14.85" customHeight="1">
      <c r="A106" s="31"/>
    </row>
    <row r="107" spans="1:1" ht="14.85" customHeight="1">
      <c r="A107" s="31"/>
    </row>
    <row r="108" spans="1:1" ht="14.85" customHeight="1">
      <c r="A108" s="31"/>
    </row>
    <row r="109" spans="1:1" ht="14.85" customHeight="1">
      <c r="A109" s="31"/>
    </row>
    <row r="110" spans="1:1" ht="14.85" customHeight="1">
      <c r="A110" s="31"/>
    </row>
    <row r="111" spans="1:1" ht="14.85" customHeight="1">
      <c r="A111" s="31"/>
    </row>
    <row r="112" spans="1:1" ht="14.85" customHeight="1">
      <c r="A112" s="31"/>
    </row>
    <row r="113" spans="1:1" ht="14.85" customHeight="1">
      <c r="A113" s="31"/>
    </row>
    <row r="114" spans="1:1" ht="14.85" customHeight="1">
      <c r="A114" s="31"/>
    </row>
    <row r="115" spans="1:1" ht="14.85" customHeight="1">
      <c r="A115" s="31"/>
    </row>
    <row r="116" spans="1:1" ht="14.85" customHeight="1">
      <c r="A116" s="31"/>
    </row>
    <row r="117" spans="1:1" ht="14.85" customHeight="1">
      <c r="A117" s="31"/>
    </row>
    <row r="118" spans="1:1" ht="14.85" customHeight="1">
      <c r="A118" s="31"/>
    </row>
    <row r="119" spans="1:1" ht="14.85" customHeight="1">
      <c r="A119" s="31"/>
    </row>
    <row r="120" spans="1:1" ht="14.85" customHeight="1">
      <c r="A120" s="31"/>
    </row>
    <row r="121" spans="1:1" ht="14.85" customHeight="1">
      <c r="A121" s="31"/>
    </row>
    <row r="122" spans="1:1" ht="14.85" customHeight="1">
      <c r="A122" s="31"/>
    </row>
    <row r="123" spans="1:1" ht="14.85" customHeight="1">
      <c r="A123" s="31"/>
    </row>
    <row r="124" spans="1:1" ht="14.85" customHeight="1">
      <c r="A124" s="31"/>
    </row>
    <row r="125" spans="1:1" ht="14.85" customHeight="1">
      <c r="A125" s="31"/>
    </row>
    <row r="126" spans="1:1" ht="14.85" customHeight="1">
      <c r="A126" s="31"/>
    </row>
    <row r="127" spans="1:1" ht="14.85" customHeight="1">
      <c r="A127" s="31"/>
    </row>
    <row r="128" spans="1:1" ht="14.85" customHeight="1">
      <c r="A128" s="31"/>
    </row>
    <row r="129" spans="1:1" ht="14.85" customHeight="1">
      <c r="A129" s="31"/>
    </row>
    <row r="130" spans="1:1" ht="14.85" customHeight="1">
      <c r="A130" s="31"/>
    </row>
    <row r="131" spans="1:1" ht="14.85" customHeight="1">
      <c r="A131" s="31"/>
    </row>
    <row r="132" spans="1:1" ht="14.85" customHeight="1">
      <c r="A132" s="31"/>
    </row>
    <row r="133" spans="1:1" ht="14.85" customHeight="1">
      <c r="A133" s="31"/>
    </row>
    <row r="134" spans="1:1" ht="14.85" customHeight="1">
      <c r="A134" s="31"/>
    </row>
    <row r="135" spans="1:1" ht="14.85" customHeight="1">
      <c r="A135" s="31"/>
    </row>
    <row r="136" spans="1:1" ht="14.85" customHeight="1">
      <c r="A136" s="31"/>
    </row>
    <row r="137" spans="1:1" ht="14.85" customHeight="1">
      <c r="A137" s="31"/>
    </row>
    <row r="138" spans="1:1" ht="14.85" customHeight="1">
      <c r="A138" s="31"/>
    </row>
    <row r="139" spans="1:1" ht="14.85" customHeight="1">
      <c r="A139" s="31"/>
    </row>
    <row r="140" spans="1:1" ht="14.85" customHeight="1">
      <c r="A140" s="31"/>
    </row>
    <row r="141" spans="1:1" ht="14.85" customHeight="1">
      <c r="A141" s="31"/>
    </row>
    <row r="142" spans="1:1" ht="14.85" customHeight="1">
      <c r="A142" s="31"/>
    </row>
    <row r="143" spans="1:1" ht="14.85" customHeight="1">
      <c r="A143" s="31"/>
    </row>
    <row r="144" spans="1:1" ht="14.85" customHeight="1">
      <c r="A144" s="31"/>
    </row>
    <row r="145" spans="1:1" ht="14.85" customHeight="1">
      <c r="A145" s="31"/>
    </row>
    <row r="146" spans="1:1" ht="14.85" customHeight="1">
      <c r="A146" s="31"/>
    </row>
    <row r="147" spans="1:1" ht="14.85" customHeight="1">
      <c r="A147" s="31"/>
    </row>
    <row r="148" spans="1:1" ht="14.85" customHeight="1">
      <c r="A148" s="31"/>
    </row>
    <row r="149" spans="1:1" ht="14.85" customHeight="1">
      <c r="A149" s="31"/>
    </row>
  </sheetData>
  <mergeCells count="106">
    <mergeCell ref="A5:AH5"/>
    <mergeCell ref="W7:AA7"/>
    <mergeCell ref="AC7:AD7"/>
    <mergeCell ref="AF7:AG7"/>
    <mergeCell ref="P9:Q9"/>
    <mergeCell ref="P11:Q11"/>
    <mergeCell ref="P13:T13"/>
    <mergeCell ref="B19:G19"/>
    <mergeCell ref="H19:AH19"/>
    <mergeCell ref="B20:G20"/>
    <mergeCell ref="H20:AH20"/>
    <mergeCell ref="H21:K21"/>
    <mergeCell ref="L21:M21"/>
    <mergeCell ref="O21:P21"/>
    <mergeCell ref="R21:AH21"/>
    <mergeCell ref="H24:AH24"/>
    <mergeCell ref="H25:J25"/>
    <mergeCell ref="K25:P25"/>
    <mergeCell ref="S25:U25"/>
    <mergeCell ref="V25:X25"/>
    <mergeCell ref="Y25:AH25"/>
    <mergeCell ref="H26:J26"/>
    <mergeCell ref="K26:AH26"/>
    <mergeCell ref="Q27:S27"/>
    <mergeCell ref="T27:AA27"/>
    <mergeCell ref="AB27:AH27"/>
    <mergeCell ref="Q28:S28"/>
    <mergeCell ref="T28:AA28"/>
    <mergeCell ref="AB28:AH28"/>
    <mergeCell ref="H29:K29"/>
    <mergeCell ref="L29:M29"/>
    <mergeCell ref="O29:P29"/>
    <mergeCell ref="R29:AH29"/>
    <mergeCell ref="H32:AH32"/>
    <mergeCell ref="B33:G33"/>
    <mergeCell ref="H33:Q33"/>
    <mergeCell ref="R33:X33"/>
    <mergeCell ref="B34:G34"/>
    <mergeCell ref="H34:AH34"/>
    <mergeCell ref="B35:G35"/>
    <mergeCell ref="H35:AH35"/>
    <mergeCell ref="B36:G36"/>
    <mergeCell ref="H36:AH36"/>
    <mergeCell ref="H37:K37"/>
    <mergeCell ref="L37:M37"/>
    <mergeCell ref="O37:P37"/>
    <mergeCell ref="R37:AH37"/>
    <mergeCell ref="H40:AH40"/>
    <mergeCell ref="B41:AH41"/>
    <mergeCell ref="B42:G42"/>
    <mergeCell ref="H42:AH42"/>
    <mergeCell ref="B43:G43"/>
    <mergeCell ref="H43:AH43"/>
    <mergeCell ref="H44:K44"/>
    <mergeCell ref="L44:M44"/>
    <mergeCell ref="O44:P44"/>
    <mergeCell ref="R44:AH44"/>
    <mergeCell ref="H47:AH47"/>
    <mergeCell ref="B48:G48"/>
    <mergeCell ref="H48:U48"/>
    <mergeCell ref="B49:G49"/>
    <mergeCell ref="H49:U49"/>
    <mergeCell ref="H50:K50"/>
    <mergeCell ref="L50:M50"/>
    <mergeCell ref="O50:P50"/>
    <mergeCell ref="R50:AH50"/>
    <mergeCell ref="H53:AH53"/>
    <mergeCell ref="B8:F9"/>
    <mergeCell ref="G8:L9"/>
    <mergeCell ref="R9:AH10"/>
    <mergeCell ref="R11:AH12"/>
    <mergeCell ref="U13:AH14"/>
    <mergeCell ref="B21:G24"/>
    <mergeCell ref="H22:K23"/>
    <mergeCell ref="N22:U23"/>
    <mergeCell ref="X22:AH23"/>
    <mergeCell ref="B25:G26"/>
    <mergeCell ref="B27:G28"/>
    <mergeCell ref="H27:J28"/>
    <mergeCell ref="K27:P28"/>
    <mergeCell ref="AS27:AU28"/>
    <mergeCell ref="B29:G32"/>
    <mergeCell ref="AM29:AR31"/>
    <mergeCell ref="H30:K31"/>
    <mergeCell ref="N30:U31"/>
    <mergeCell ref="X30:AH31"/>
    <mergeCell ref="B37:G40"/>
    <mergeCell ref="H38:K39"/>
    <mergeCell ref="N38:U39"/>
    <mergeCell ref="X38:AH39"/>
    <mergeCell ref="B44:G47"/>
    <mergeCell ref="H45:K46"/>
    <mergeCell ref="N45:U46"/>
    <mergeCell ref="X45:AH46"/>
    <mergeCell ref="A48:A53"/>
    <mergeCell ref="V48:Y49"/>
    <mergeCell ref="Z48:AH49"/>
    <mergeCell ref="B50:G53"/>
    <mergeCell ref="H51:K52"/>
    <mergeCell ref="N51:U52"/>
    <mergeCell ref="X51:AH52"/>
    <mergeCell ref="C54:C59"/>
    <mergeCell ref="A19:A32"/>
    <mergeCell ref="AL19:AL32"/>
    <mergeCell ref="A33:A47"/>
    <mergeCell ref="D54:AH60"/>
  </mergeCells>
  <phoneticPr fontId="10"/>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53"/>
  <sheetViews>
    <sheetView showGridLines="0" view="pageBreakPreview" zoomScaleNormal="80" zoomScaleSheetLayoutView="100" workbookViewId="0"/>
  </sheetViews>
  <sheetFormatPr defaultColWidth="2.44140625" defaultRowHeight="20.100000000000001" customHeight="1"/>
  <cols>
    <col min="1" max="12" width="2.44140625" style="216"/>
    <col min="13" max="13" width="4" style="216" customWidth="1"/>
    <col min="14" max="22" width="2.44140625" style="216"/>
    <col min="23" max="23" width="4.125" style="216" customWidth="1"/>
    <col min="24" max="28" width="2.44140625" style="216"/>
    <col min="29" max="37" width="2.88671875" style="216" customWidth="1"/>
    <col min="38" max="16384" width="2.44140625" style="216"/>
  </cols>
  <sheetData>
    <row r="1" spans="1:73" ht="15" customHeight="1">
      <c r="A1" s="253" t="s">
        <v>139</v>
      </c>
      <c r="O1" s="286"/>
      <c r="X1" s="214"/>
      <c r="Y1" s="214"/>
      <c r="Z1" s="214"/>
      <c r="AA1" s="214"/>
      <c r="AB1" s="214"/>
      <c r="AC1" s="214"/>
      <c r="AD1" s="214"/>
      <c r="AE1" s="214"/>
      <c r="AF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row>
    <row r="2" spans="1:73" ht="15" customHeight="1">
      <c r="X2" s="214"/>
      <c r="Y2" s="214"/>
      <c r="Z2" s="214"/>
      <c r="AA2" s="214"/>
      <c r="AB2" s="214"/>
      <c r="AC2" s="214"/>
      <c r="AD2" s="214"/>
      <c r="AE2" s="214"/>
      <c r="AF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row>
    <row r="3" spans="1:73" ht="15" customHeight="1">
      <c r="AN3" s="214"/>
      <c r="AO3" s="214"/>
      <c r="AP3" s="214"/>
      <c r="AQ3" s="214"/>
      <c r="AR3" s="214"/>
      <c r="AS3" s="214"/>
      <c r="AT3" s="214"/>
      <c r="AU3" s="214"/>
      <c r="AV3" s="214"/>
      <c r="AW3" s="214"/>
      <c r="AX3" s="214"/>
      <c r="AY3" s="214"/>
      <c r="AZ3" s="214"/>
      <c r="BA3" s="214"/>
      <c r="BB3" s="214"/>
      <c r="BC3" s="214"/>
      <c r="BD3" s="214"/>
      <c r="BE3" s="214"/>
      <c r="BF3" s="214"/>
      <c r="BG3" s="214"/>
      <c r="BH3" s="214"/>
    </row>
    <row r="4" spans="1:73" ht="15" customHeight="1">
      <c r="A4" s="186" t="s">
        <v>141</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N4" s="214"/>
      <c r="AO4" s="214"/>
      <c r="AP4" s="214"/>
      <c r="AQ4" s="214"/>
      <c r="AR4" s="214"/>
      <c r="AS4" s="214"/>
      <c r="AT4" s="214"/>
      <c r="AU4" s="214"/>
      <c r="AV4" s="214"/>
      <c r="AW4" s="214"/>
      <c r="AX4" s="214"/>
      <c r="AY4" s="214"/>
      <c r="AZ4" s="214"/>
      <c r="BA4" s="214"/>
      <c r="BB4" s="214"/>
      <c r="BC4" s="214"/>
      <c r="BD4" s="214"/>
      <c r="BE4" s="214"/>
      <c r="BF4" s="214"/>
      <c r="BG4" s="214"/>
      <c r="BH4" s="214"/>
    </row>
    <row r="5" spans="1:73" ht="15" customHeight="1">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row>
    <row r="6" spans="1:73" ht="15" customHeight="1">
      <c r="F6" s="214"/>
      <c r="G6" s="214"/>
      <c r="H6" s="214"/>
      <c r="I6" s="214"/>
      <c r="J6" s="214"/>
      <c r="K6" s="214"/>
      <c r="L6" s="214"/>
      <c r="M6" s="214"/>
      <c r="N6" s="214"/>
      <c r="O6" s="214"/>
      <c r="P6" s="214"/>
      <c r="Q6" s="214"/>
      <c r="R6" s="214"/>
      <c r="S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row>
    <row r="7" spans="1:73" ht="15" customHeight="1">
      <c r="B7" s="214"/>
      <c r="C7" s="214"/>
      <c r="E7" s="214"/>
      <c r="F7" s="214"/>
      <c r="G7" s="214"/>
      <c r="H7" s="214"/>
      <c r="I7" s="214"/>
      <c r="J7" s="214"/>
      <c r="K7" s="214"/>
      <c r="L7" s="214"/>
      <c r="W7" s="312"/>
      <c r="X7" s="312"/>
      <c r="Y7" s="312"/>
      <c r="Z7" s="312"/>
      <c r="AA7" s="312"/>
      <c r="AB7" s="312"/>
      <c r="AC7" s="216" t="s">
        <v>52</v>
      </c>
      <c r="AD7" s="186"/>
      <c r="AE7" s="186"/>
      <c r="AF7" s="216" t="s">
        <v>131</v>
      </c>
      <c r="AG7" s="186"/>
      <c r="AH7" s="186"/>
      <c r="AI7" s="216" t="s">
        <v>137</v>
      </c>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row>
    <row r="8" spans="1:73" ht="15" customHeight="1">
      <c r="B8" s="214"/>
      <c r="C8" s="214"/>
      <c r="D8" s="214"/>
      <c r="E8" s="214"/>
      <c r="F8" s="214"/>
      <c r="G8" s="214"/>
      <c r="H8" s="214"/>
      <c r="I8" s="214"/>
      <c r="J8" s="214"/>
      <c r="K8" s="214"/>
      <c r="L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row>
    <row r="9" spans="1:73" ht="15" customHeight="1">
      <c r="A9" s="253"/>
      <c r="B9" s="253"/>
      <c r="C9" s="253"/>
      <c r="D9" s="253"/>
      <c r="E9" s="253"/>
      <c r="F9" s="253"/>
      <c r="G9" s="68" t="s">
        <v>70</v>
      </c>
      <c r="H9" s="68"/>
      <c r="I9" s="68"/>
      <c r="J9" s="68"/>
      <c r="K9" s="68"/>
      <c r="L9" s="68"/>
      <c r="M9" s="68"/>
      <c r="R9" s="288" t="s">
        <v>98</v>
      </c>
      <c r="S9" s="288"/>
      <c r="T9" s="288"/>
      <c r="U9" s="218"/>
      <c r="V9" s="225"/>
      <c r="W9" s="225"/>
      <c r="X9" s="225"/>
      <c r="Y9" s="225"/>
      <c r="Z9" s="225"/>
      <c r="AA9" s="225"/>
      <c r="AB9" s="225"/>
      <c r="AC9" s="225"/>
      <c r="AD9" s="225"/>
      <c r="AE9" s="225"/>
      <c r="AF9" s="225"/>
      <c r="AG9" s="225"/>
      <c r="AH9" s="225"/>
      <c r="AI9" s="225"/>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row>
    <row r="10" spans="1:73" ht="15" customHeight="1">
      <c r="A10" s="253"/>
      <c r="B10" s="253"/>
      <c r="C10" s="253"/>
      <c r="D10" s="253"/>
      <c r="E10" s="253"/>
      <c r="F10" s="253"/>
      <c r="G10" s="68"/>
      <c r="H10" s="68"/>
      <c r="I10" s="68"/>
      <c r="J10" s="68"/>
      <c r="K10" s="68"/>
      <c r="L10" s="68"/>
      <c r="M10" s="68"/>
      <c r="R10" s="218"/>
      <c r="S10" s="218"/>
      <c r="T10" s="218"/>
      <c r="U10" s="218"/>
      <c r="V10" s="225"/>
      <c r="W10" s="225"/>
      <c r="X10" s="225"/>
      <c r="Y10" s="225"/>
      <c r="Z10" s="225"/>
      <c r="AA10" s="225"/>
      <c r="AB10" s="225"/>
      <c r="AC10" s="225"/>
      <c r="AD10" s="225"/>
      <c r="AE10" s="225"/>
      <c r="AF10" s="225"/>
      <c r="AG10" s="225"/>
      <c r="AH10" s="225"/>
      <c r="AI10" s="225"/>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row>
    <row r="11" spans="1:73" ht="15" customHeight="1">
      <c r="B11" s="214"/>
      <c r="C11" s="214"/>
      <c r="D11" s="214"/>
      <c r="E11" s="214"/>
      <c r="F11" s="214"/>
      <c r="G11" s="214"/>
      <c r="H11" s="214"/>
      <c r="I11" s="214"/>
      <c r="J11" s="214"/>
      <c r="K11" s="214"/>
      <c r="L11" s="214"/>
      <c r="N11" s="285" t="s">
        <v>172</v>
      </c>
      <c r="R11" s="288" t="s">
        <v>100</v>
      </c>
      <c r="S11" s="288"/>
      <c r="T11" s="218"/>
      <c r="U11" s="218"/>
      <c r="V11" s="225"/>
      <c r="W11" s="225"/>
      <c r="X11" s="225"/>
      <c r="Y11" s="225"/>
      <c r="Z11" s="225"/>
      <c r="AA11" s="225"/>
      <c r="AB11" s="225"/>
      <c r="AC11" s="225"/>
      <c r="AD11" s="225"/>
      <c r="AE11" s="225"/>
      <c r="AF11" s="225"/>
      <c r="AG11" s="225"/>
      <c r="AH11" s="225"/>
      <c r="AI11" s="225"/>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row>
    <row r="12" spans="1:73" ht="15" customHeight="1">
      <c r="B12" s="214"/>
      <c r="C12" s="214"/>
      <c r="D12" s="214"/>
      <c r="E12" s="214"/>
      <c r="F12" s="214"/>
      <c r="G12" s="214"/>
      <c r="H12" s="214"/>
      <c r="I12" s="214"/>
      <c r="J12" s="214"/>
      <c r="K12" s="214"/>
      <c r="L12" s="214"/>
      <c r="R12" s="218"/>
      <c r="S12" s="218"/>
      <c r="T12" s="218"/>
      <c r="U12" s="218"/>
      <c r="V12" s="225"/>
      <c r="W12" s="225"/>
      <c r="X12" s="225"/>
      <c r="Y12" s="225"/>
      <c r="Z12" s="225"/>
      <c r="AA12" s="225"/>
      <c r="AB12" s="225"/>
      <c r="AC12" s="225"/>
      <c r="AD12" s="225"/>
      <c r="AE12" s="225"/>
      <c r="AF12" s="225"/>
      <c r="AG12" s="225"/>
      <c r="AH12" s="225"/>
      <c r="AI12" s="225"/>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row>
    <row r="13" spans="1:73" ht="15" customHeight="1">
      <c r="B13" s="214"/>
      <c r="C13" s="214"/>
      <c r="D13" s="214"/>
      <c r="E13" s="214"/>
      <c r="F13" s="214"/>
      <c r="G13" s="214"/>
      <c r="H13" s="214"/>
      <c r="I13" s="214"/>
      <c r="J13" s="214"/>
      <c r="K13" s="214"/>
      <c r="L13" s="214"/>
      <c r="R13" s="288" t="s">
        <v>103</v>
      </c>
      <c r="S13" s="288"/>
      <c r="T13" s="288"/>
      <c r="U13" s="288"/>
      <c r="V13" s="288"/>
      <c r="W13" s="288"/>
      <c r="X13" s="288"/>
      <c r="Y13" s="288"/>
      <c r="Z13" s="288"/>
      <c r="AA13" s="288"/>
      <c r="AB13" s="288"/>
      <c r="AC13" s="288"/>
      <c r="AD13" s="288"/>
      <c r="AE13" s="288"/>
      <c r="AF13" s="288"/>
      <c r="AG13" s="288"/>
      <c r="AH13" s="288"/>
      <c r="AI13" s="288"/>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row>
    <row r="14" spans="1:73" ht="15" customHeight="1">
      <c r="R14" s="218"/>
      <c r="S14" s="218"/>
      <c r="T14" s="218"/>
      <c r="U14" s="218"/>
      <c r="V14" s="218"/>
      <c r="W14" s="218"/>
      <c r="X14" s="288"/>
      <c r="Y14" s="288"/>
      <c r="Z14" s="288"/>
      <c r="AA14" s="288"/>
      <c r="AB14" s="288"/>
      <c r="AC14" s="288"/>
      <c r="AD14" s="288"/>
      <c r="AE14" s="288"/>
      <c r="AF14" s="288"/>
      <c r="AG14" s="288"/>
      <c r="AH14" s="288"/>
      <c r="AI14" s="288"/>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row>
    <row r="15" spans="1:73" ht="15" customHeight="1">
      <c r="D15" s="216" t="s">
        <v>169</v>
      </c>
      <c r="R15" s="218"/>
      <c r="S15" s="218"/>
      <c r="T15" s="218"/>
      <c r="U15" s="218"/>
      <c r="V15" s="218"/>
      <c r="W15" s="218"/>
      <c r="X15" s="218"/>
      <c r="Y15" s="225"/>
      <c r="Z15" s="225"/>
      <c r="AA15" s="225"/>
      <c r="AB15" s="225"/>
      <c r="AC15" s="225"/>
      <c r="AD15" s="225"/>
      <c r="AE15" s="225"/>
      <c r="AF15" s="225"/>
      <c r="AG15" s="225"/>
      <c r="AH15" s="225"/>
      <c r="AI15" s="225"/>
      <c r="AN15" s="214"/>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14"/>
      <c r="BU15" s="214"/>
    </row>
    <row r="16" spans="1:73" ht="15" customHeight="1">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row>
    <row r="17" spans="1:58" s="214" customFormat="1" ht="18" customHeight="1">
      <c r="S17" s="118" t="s">
        <v>176</v>
      </c>
      <c r="T17" s="122"/>
      <c r="U17" s="122"/>
      <c r="V17" s="122"/>
      <c r="W17" s="122"/>
      <c r="X17" s="122"/>
      <c r="Y17" s="131"/>
      <c r="Z17" s="313"/>
      <c r="AA17" s="314"/>
      <c r="AB17" s="136"/>
      <c r="AC17" s="315"/>
      <c r="AD17" s="314"/>
      <c r="AE17" s="314"/>
      <c r="AF17" s="314"/>
      <c r="AG17" s="314"/>
      <c r="AH17" s="314"/>
      <c r="AI17" s="316"/>
      <c r="AN17" s="68"/>
      <c r="AO17" s="68"/>
      <c r="AP17" s="68"/>
      <c r="AQ17" s="68"/>
      <c r="AR17" s="68"/>
      <c r="AS17" s="68"/>
      <c r="AT17" s="68"/>
    </row>
    <row r="18" spans="1:58" s="15" customFormat="1" ht="18" customHeight="1">
      <c r="A18" s="16"/>
      <c r="B18" s="16"/>
      <c r="C18" s="16"/>
      <c r="D18" s="16"/>
      <c r="E18" s="16"/>
      <c r="F18" s="16"/>
      <c r="G18" s="16"/>
      <c r="H18" s="16"/>
      <c r="I18" s="16"/>
      <c r="J18" s="16"/>
      <c r="K18" s="16"/>
      <c r="L18" s="16"/>
      <c r="M18" s="16"/>
      <c r="N18" s="16"/>
      <c r="O18" s="16"/>
      <c r="P18" s="16"/>
      <c r="Q18" s="16"/>
      <c r="R18" s="16"/>
      <c r="S18" s="118" t="s">
        <v>112</v>
      </c>
      <c r="T18" s="122"/>
      <c r="U18" s="122"/>
      <c r="V18" s="131"/>
      <c r="W18" s="134"/>
      <c r="X18" s="136"/>
      <c r="Y18" s="136"/>
      <c r="Z18" s="136"/>
      <c r="AA18" s="136"/>
      <c r="AB18" s="136"/>
      <c r="AC18" s="136"/>
      <c r="AD18" s="136"/>
      <c r="AE18" s="136"/>
      <c r="AF18" s="136"/>
      <c r="AG18" s="147"/>
      <c r="AH18" s="147"/>
      <c r="AI18" s="155"/>
    </row>
    <row r="19" spans="1:58" s="214" customFormat="1" ht="18" customHeight="1">
      <c r="A19" s="254" t="s">
        <v>143</v>
      </c>
      <c r="B19" s="262"/>
      <c r="C19" s="262"/>
      <c r="D19" s="262"/>
      <c r="E19" s="262"/>
      <c r="F19" s="262"/>
      <c r="G19" s="262"/>
      <c r="H19" s="262"/>
      <c r="I19" s="262"/>
      <c r="J19" s="262"/>
      <c r="K19" s="262"/>
      <c r="L19" s="262"/>
      <c r="M19" s="262"/>
      <c r="N19" s="262"/>
      <c r="O19" s="262"/>
      <c r="P19" s="262"/>
      <c r="Q19" s="262"/>
      <c r="R19" s="266"/>
      <c r="S19" s="297" t="s">
        <v>100</v>
      </c>
      <c r="T19" s="304"/>
      <c r="U19" s="310"/>
      <c r="V19" s="310"/>
      <c r="W19" s="310"/>
      <c r="X19" s="310"/>
      <c r="Y19" s="310"/>
      <c r="Z19" s="310"/>
      <c r="AA19" s="310"/>
      <c r="AB19" s="310"/>
      <c r="AC19" s="310"/>
      <c r="AD19" s="310"/>
      <c r="AE19" s="310"/>
      <c r="AF19" s="310"/>
      <c r="AG19" s="310"/>
      <c r="AH19" s="310"/>
      <c r="AI19" s="317"/>
      <c r="AN19" s="68"/>
      <c r="AO19" s="68"/>
      <c r="AP19" s="68"/>
      <c r="AQ19" s="68"/>
      <c r="AR19" s="68"/>
      <c r="AS19" s="68"/>
      <c r="AT19" s="68"/>
      <c r="AY19" s="68"/>
      <c r="AZ19" s="68"/>
      <c r="BE19" s="68"/>
      <c r="BF19" s="68"/>
    </row>
    <row r="20" spans="1:58" s="214" customFormat="1" ht="18" customHeight="1">
      <c r="A20" s="255"/>
      <c r="B20" s="263"/>
      <c r="C20" s="263"/>
      <c r="D20" s="263"/>
      <c r="E20" s="263"/>
      <c r="F20" s="263"/>
      <c r="G20" s="263"/>
      <c r="H20" s="263"/>
      <c r="I20" s="263"/>
      <c r="J20" s="263"/>
      <c r="K20" s="263"/>
      <c r="L20" s="263"/>
      <c r="M20" s="263"/>
      <c r="N20" s="263"/>
      <c r="O20" s="263"/>
      <c r="P20" s="263"/>
      <c r="Q20" s="263"/>
      <c r="R20" s="289"/>
      <c r="S20" s="298"/>
      <c r="T20" s="305"/>
      <c r="U20" s="311"/>
      <c r="V20" s="311"/>
      <c r="W20" s="311"/>
      <c r="X20" s="311"/>
      <c r="Y20" s="311"/>
      <c r="Z20" s="311"/>
      <c r="AA20" s="311"/>
      <c r="AB20" s="311"/>
      <c r="AC20" s="311"/>
      <c r="AD20" s="311"/>
      <c r="AE20" s="311"/>
      <c r="AF20" s="311"/>
      <c r="AG20" s="311"/>
      <c r="AH20" s="311"/>
      <c r="AI20" s="318"/>
      <c r="AN20" s="68"/>
      <c r="AO20" s="68"/>
      <c r="AP20" s="68"/>
      <c r="AQ20" s="68"/>
      <c r="AR20" s="68"/>
      <c r="AS20" s="68"/>
      <c r="AT20" s="68"/>
      <c r="AY20" s="68"/>
      <c r="AZ20" s="68"/>
      <c r="BE20" s="68"/>
      <c r="BF20" s="68"/>
    </row>
    <row r="21" spans="1:58" s="214" customFormat="1" ht="18" customHeight="1">
      <c r="A21" s="255"/>
      <c r="B21" s="263"/>
      <c r="C21" s="263"/>
      <c r="D21" s="263"/>
      <c r="E21" s="263"/>
      <c r="F21" s="263"/>
      <c r="G21" s="263"/>
      <c r="H21" s="263"/>
      <c r="I21" s="263"/>
      <c r="J21" s="263"/>
      <c r="K21" s="263"/>
      <c r="L21" s="263"/>
      <c r="M21" s="263"/>
      <c r="N21" s="263"/>
      <c r="O21" s="263"/>
      <c r="P21" s="263"/>
      <c r="Q21" s="263"/>
      <c r="R21" s="289"/>
      <c r="S21" s="299" t="s">
        <v>98</v>
      </c>
      <c r="T21" s="258"/>
      <c r="U21" s="258"/>
      <c r="V21" s="258"/>
      <c r="W21" s="258"/>
      <c r="X21" s="258"/>
      <c r="Y21" s="258"/>
      <c r="Z21" s="258"/>
      <c r="AA21" s="258"/>
      <c r="AB21" s="258"/>
      <c r="AC21" s="258"/>
      <c r="AD21" s="258"/>
      <c r="AE21" s="258"/>
      <c r="AF21" s="258"/>
      <c r="AG21" s="258"/>
      <c r="AH21" s="258"/>
      <c r="AI21" s="319"/>
      <c r="AN21" s="68"/>
    </row>
    <row r="22" spans="1:58" s="214" customFormat="1" ht="18" customHeight="1">
      <c r="A22" s="255"/>
      <c r="B22" s="263"/>
      <c r="C22" s="263"/>
      <c r="D22" s="263"/>
      <c r="E22" s="263"/>
      <c r="F22" s="263"/>
      <c r="G22" s="263"/>
      <c r="H22" s="263"/>
      <c r="I22" s="263"/>
      <c r="J22" s="263"/>
      <c r="K22" s="263"/>
      <c r="L22" s="263"/>
      <c r="M22" s="263"/>
      <c r="N22" s="263"/>
      <c r="O22" s="263"/>
      <c r="P22" s="263"/>
      <c r="Q22" s="263"/>
      <c r="R22" s="289"/>
      <c r="S22" s="300"/>
      <c r="T22" s="306"/>
      <c r="U22" s="306"/>
      <c r="V22" s="306"/>
      <c r="W22" s="306"/>
      <c r="X22" s="306"/>
      <c r="Y22" s="306"/>
      <c r="Z22" s="306"/>
      <c r="AA22" s="306"/>
      <c r="AB22" s="306"/>
      <c r="AC22" s="306"/>
      <c r="AD22" s="306"/>
      <c r="AE22" s="306"/>
      <c r="AF22" s="306"/>
      <c r="AG22" s="306"/>
      <c r="AH22" s="306"/>
      <c r="AI22" s="320"/>
      <c r="AN22" s="68"/>
    </row>
    <row r="23" spans="1:58" s="214" customFormat="1" ht="18" customHeight="1">
      <c r="A23" s="256"/>
      <c r="B23" s="264"/>
      <c r="C23" s="264"/>
      <c r="D23" s="264"/>
      <c r="E23" s="264"/>
      <c r="F23" s="264"/>
      <c r="G23" s="264"/>
      <c r="H23" s="264"/>
      <c r="I23" s="264"/>
      <c r="J23" s="264"/>
      <c r="K23" s="264"/>
      <c r="L23" s="264"/>
      <c r="M23" s="264"/>
      <c r="N23" s="264"/>
      <c r="O23" s="264"/>
      <c r="P23" s="264"/>
      <c r="Q23" s="264"/>
      <c r="R23" s="290"/>
      <c r="S23" s="301"/>
      <c r="T23" s="307"/>
      <c r="U23" s="307"/>
      <c r="V23" s="307"/>
      <c r="W23" s="307"/>
      <c r="X23" s="307"/>
      <c r="Y23" s="307"/>
      <c r="Z23" s="307"/>
      <c r="AA23" s="307"/>
      <c r="AB23" s="307"/>
      <c r="AC23" s="307"/>
      <c r="AD23" s="307"/>
      <c r="AE23" s="307"/>
      <c r="AF23" s="307"/>
      <c r="AG23" s="307"/>
      <c r="AH23" s="307"/>
      <c r="AI23" s="321"/>
      <c r="AN23" s="68"/>
      <c r="AO23" s="68"/>
    </row>
    <row r="24" spans="1:58" s="214" customFormat="1" ht="18" customHeight="1">
      <c r="A24" s="257" t="s">
        <v>145</v>
      </c>
      <c r="B24" s="265"/>
      <c r="C24" s="265"/>
      <c r="D24" s="265"/>
      <c r="E24" s="265"/>
      <c r="F24" s="265"/>
      <c r="G24" s="265"/>
      <c r="H24" s="265"/>
      <c r="I24" s="265"/>
      <c r="J24" s="265"/>
      <c r="K24" s="265"/>
      <c r="L24" s="265"/>
      <c r="M24" s="265"/>
      <c r="N24" s="265"/>
      <c r="O24" s="265"/>
      <c r="P24" s="265"/>
      <c r="Q24" s="265"/>
      <c r="R24" s="291"/>
      <c r="S24" s="302"/>
      <c r="T24" s="308"/>
      <c r="U24" s="308"/>
      <c r="V24" s="308"/>
      <c r="W24" s="308"/>
      <c r="X24" s="308"/>
      <c r="Y24" s="308"/>
      <c r="Z24" s="308"/>
      <c r="AA24" s="308"/>
      <c r="AB24" s="308"/>
      <c r="AC24" s="308"/>
      <c r="AD24" s="308"/>
      <c r="AE24" s="308"/>
      <c r="AF24" s="308"/>
      <c r="AG24" s="308"/>
      <c r="AH24" s="308"/>
      <c r="AI24" s="322"/>
      <c r="AN24" s="68"/>
      <c r="AO24" s="68"/>
    </row>
    <row r="25" spans="1:58" s="214" customFormat="1" ht="18" customHeight="1">
      <c r="A25" s="257" t="s">
        <v>146</v>
      </c>
      <c r="B25" s="265"/>
      <c r="C25" s="265"/>
      <c r="D25" s="265"/>
      <c r="E25" s="265"/>
      <c r="F25" s="265"/>
      <c r="G25" s="265"/>
      <c r="H25" s="265"/>
      <c r="I25" s="265"/>
      <c r="J25" s="265"/>
      <c r="K25" s="265"/>
      <c r="L25" s="265"/>
      <c r="M25" s="265"/>
      <c r="N25" s="265"/>
      <c r="O25" s="265"/>
      <c r="P25" s="265"/>
      <c r="Q25" s="265"/>
      <c r="R25" s="291"/>
      <c r="S25" s="257"/>
      <c r="T25" s="265"/>
      <c r="U25" s="265"/>
      <c r="V25" s="265"/>
      <c r="W25" s="265"/>
      <c r="X25" s="278" t="s">
        <v>182</v>
      </c>
      <c r="Y25" s="265"/>
      <c r="Z25" s="265"/>
      <c r="AA25" s="265"/>
      <c r="AB25" s="278" t="s">
        <v>183</v>
      </c>
      <c r="AC25" s="265"/>
      <c r="AD25" s="265"/>
      <c r="AE25" s="265"/>
      <c r="AF25" s="278" t="s">
        <v>185</v>
      </c>
      <c r="AG25" s="265"/>
      <c r="AH25" s="265"/>
      <c r="AI25" s="291"/>
      <c r="AN25" s="68"/>
      <c r="AO25" s="68"/>
    </row>
    <row r="26" spans="1:58" s="214" customFormat="1" ht="18" customHeight="1">
      <c r="A26" s="257" t="s">
        <v>147</v>
      </c>
      <c r="B26" s="265"/>
      <c r="C26" s="265"/>
      <c r="D26" s="265"/>
      <c r="E26" s="265"/>
      <c r="F26" s="265"/>
      <c r="G26" s="265"/>
      <c r="H26" s="265"/>
      <c r="I26" s="265"/>
      <c r="J26" s="265"/>
      <c r="K26" s="265"/>
      <c r="L26" s="265"/>
      <c r="M26" s="265"/>
      <c r="N26" s="265"/>
      <c r="O26" s="265"/>
      <c r="P26" s="265"/>
      <c r="Q26" s="265"/>
      <c r="R26" s="291"/>
      <c r="S26" s="257" t="s">
        <v>177</v>
      </c>
      <c r="T26" s="265"/>
      <c r="U26" s="265"/>
      <c r="V26" s="265"/>
      <c r="W26" s="265"/>
      <c r="X26" s="265"/>
      <c r="Y26" s="265"/>
      <c r="Z26" s="265"/>
      <c r="AA26" s="265"/>
      <c r="AB26" s="265"/>
      <c r="AC26" s="265"/>
      <c r="AD26" s="265"/>
      <c r="AE26" s="265"/>
      <c r="AF26" s="265"/>
      <c r="AG26" s="265"/>
      <c r="AH26" s="265"/>
      <c r="AI26" s="291"/>
      <c r="AN26" s="68"/>
      <c r="AO26" s="68"/>
    </row>
    <row r="27" spans="1:58" s="214" customFormat="1" ht="18" customHeight="1">
      <c r="A27" s="254"/>
      <c r="B27" s="266"/>
      <c r="C27" s="268" t="s">
        <v>149</v>
      </c>
      <c r="D27" s="260"/>
      <c r="E27" s="260"/>
      <c r="F27" s="260"/>
      <c r="G27" s="260"/>
      <c r="H27" s="260"/>
      <c r="I27" s="260"/>
      <c r="J27" s="260"/>
      <c r="K27" s="260"/>
      <c r="L27" s="260"/>
      <c r="M27" s="260"/>
      <c r="N27" s="260"/>
      <c r="O27" s="260"/>
      <c r="P27" s="287"/>
      <c r="Q27" s="287"/>
      <c r="R27" s="292"/>
      <c r="S27" s="303" t="s">
        <v>179</v>
      </c>
      <c r="T27" s="287"/>
      <c r="U27" s="287"/>
      <c r="V27" s="287"/>
      <c r="W27" s="287"/>
      <c r="X27" s="287"/>
      <c r="Y27" s="287"/>
      <c r="Z27" s="287"/>
      <c r="AA27" s="287"/>
      <c r="AB27" s="287"/>
      <c r="AC27" s="287"/>
      <c r="AD27" s="287"/>
      <c r="AE27" s="287"/>
      <c r="AF27" s="287"/>
      <c r="AG27" s="287"/>
      <c r="AH27" s="287"/>
      <c r="AI27" s="292"/>
      <c r="AN27" s="68"/>
      <c r="AO27" s="68"/>
    </row>
    <row r="28" spans="1:58" s="214" customFormat="1" ht="18" customHeight="1">
      <c r="A28" s="254"/>
      <c r="B28" s="266"/>
      <c r="C28" s="269" t="s">
        <v>105</v>
      </c>
      <c r="D28" s="278"/>
      <c r="E28" s="278"/>
      <c r="F28" s="278"/>
      <c r="G28" s="278"/>
      <c r="H28" s="278"/>
      <c r="I28" s="278"/>
      <c r="J28" s="278"/>
      <c r="K28" s="278"/>
      <c r="L28" s="278"/>
      <c r="M28" s="278"/>
      <c r="N28" s="278"/>
      <c r="O28" s="278"/>
      <c r="P28" s="278"/>
      <c r="Q28" s="287"/>
      <c r="R28" s="292"/>
      <c r="S28" s="300"/>
      <c r="T28" s="306"/>
      <c r="U28" s="306"/>
      <c r="V28" s="306"/>
      <c r="W28" s="306"/>
      <c r="X28" s="306"/>
      <c r="Y28" s="306"/>
      <c r="Z28" s="306"/>
      <c r="AA28" s="306"/>
      <c r="AB28" s="306"/>
      <c r="AC28" s="306"/>
      <c r="AD28" s="306"/>
      <c r="AE28" s="306"/>
      <c r="AF28" s="306"/>
      <c r="AG28" s="306"/>
      <c r="AH28" s="306"/>
      <c r="AI28" s="320"/>
      <c r="AN28" s="68"/>
      <c r="AO28" s="68"/>
    </row>
    <row r="29" spans="1:58" s="214" customFormat="1" ht="18" customHeight="1">
      <c r="A29" s="254"/>
      <c r="B29" s="267"/>
      <c r="C29" s="270" t="s">
        <v>152</v>
      </c>
      <c r="D29" s="119"/>
      <c r="E29" s="119"/>
      <c r="F29" s="119"/>
      <c r="G29" s="119"/>
      <c r="H29" s="278"/>
      <c r="I29" s="278"/>
      <c r="J29" s="278"/>
      <c r="K29" s="278"/>
      <c r="L29" s="278"/>
      <c r="M29" s="278"/>
      <c r="N29" s="278"/>
      <c r="O29" s="278"/>
      <c r="P29" s="278"/>
      <c r="Q29" s="278"/>
      <c r="R29" s="293"/>
      <c r="S29" s="300"/>
      <c r="T29" s="306"/>
      <c r="U29" s="306"/>
      <c r="V29" s="306"/>
      <c r="W29" s="306"/>
      <c r="X29" s="306"/>
      <c r="Y29" s="306"/>
      <c r="Z29" s="306"/>
      <c r="AA29" s="306"/>
      <c r="AB29" s="306"/>
      <c r="AC29" s="306"/>
      <c r="AD29" s="306"/>
      <c r="AE29" s="306"/>
      <c r="AF29" s="306"/>
      <c r="AG29" s="306"/>
      <c r="AH29" s="306"/>
      <c r="AI29" s="320"/>
      <c r="AN29" s="68"/>
      <c r="AO29" s="68"/>
    </row>
    <row r="30" spans="1:58" s="214" customFormat="1" ht="18" customHeight="1">
      <c r="A30" s="254"/>
      <c r="B30" s="267"/>
      <c r="C30" s="271" t="s">
        <v>153</v>
      </c>
      <c r="D30" s="279"/>
      <c r="E30" s="279"/>
      <c r="F30" s="279"/>
      <c r="G30" s="279"/>
      <c r="H30" s="260"/>
      <c r="I30" s="260"/>
      <c r="J30" s="260"/>
      <c r="K30" s="260"/>
      <c r="L30" s="260"/>
      <c r="M30" s="260"/>
      <c r="N30" s="260"/>
      <c r="O30" s="260"/>
      <c r="P30" s="260"/>
      <c r="Q30" s="260"/>
      <c r="R30" s="294"/>
      <c r="S30" s="300"/>
      <c r="T30" s="306"/>
      <c r="U30" s="306"/>
      <c r="V30" s="306"/>
      <c r="W30" s="306"/>
      <c r="X30" s="306"/>
      <c r="Y30" s="306"/>
      <c r="Z30" s="306"/>
      <c r="AA30" s="306"/>
      <c r="AB30" s="306"/>
      <c r="AC30" s="306"/>
      <c r="AD30" s="306"/>
      <c r="AE30" s="306"/>
      <c r="AF30" s="306"/>
      <c r="AG30" s="306"/>
      <c r="AH30" s="306"/>
      <c r="AI30" s="320"/>
      <c r="AN30" s="68"/>
      <c r="AO30" s="68"/>
    </row>
    <row r="31" spans="1:58" s="214" customFormat="1" ht="18" customHeight="1">
      <c r="A31" s="254"/>
      <c r="B31" s="266"/>
      <c r="C31" s="118" t="s">
        <v>81</v>
      </c>
      <c r="D31" s="278"/>
      <c r="E31" s="278"/>
      <c r="F31" s="278"/>
      <c r="G31" s="278"/>
      <c r="H31" s="278"/>
      <c r="I31" s="278"/>
      <c r="J31" s="278"/>
      <c r="K31" s="278"/>
      <c r="L31" s="278"/>
      <c r="M31" s="278"/>
      <c r="N31" s="278"/>
      <c r="O31" s="278"/>
      <c r="P31" s="278"/>
      <c r="Q31" s="287"/>
      <c r="R31" s="292"/>
      <c r="S31" s="300"/>
      <c r="T31" s="306"/>
      <c r="U31" s="306"/>
      <c r="V31" s="306"/>
      <c r="W31" s="306"/>
      <c r="X31" s="306"/>
      <c r="Y31" s="306"/>
      <c r="Z31" s="306"/>
      <c r="AA31" s="306"/>
      <c r="AB31" s="306"/>
      <c r="AC31" s="306"/>
      <c r="AD31" s="306"/>
      <c r="AE31" s="306"/>
      <c r="AF31" s="306"/>
      <c r="AG31" s="306"/>
      <c r="AH31" s="306"/>
      <c r="AI31" s="320"/>
      <c r="AN31" s="68"/>
      <c r="AO31" s="68"/>
    </row>
    <row r="32" spans="1:58" s="214" customFormat="1" ht="18" customHeight="1">
      <c r="A32" s="254"/>
      <c r="B32" s="266"/>
      <c r="C32" s="272" t="s">
        <v>66</v>
      </c>
      <c r="D32" s="280"/>
      <c r="E32" s="280"/>
      <c r="F32" s="280"/>
      <c r="G32" s="280"/>
      <c r="H32" s="280"/>
      <c r="I32" s="280"/>
      <c r="J32" s="280"/>
      <c r="K32" s="280"/>
      <c r="L32" s="280"/>
      <c r="M32" s="280"/>
      <c r="N32" s="280"/>
      <c r="O32" s="280"/>
      <c r="P32" s="280"/>
      <c r="Q32" s="280"/>
      <c r="R32" s="295"/>
      <c r="S32" s="301"/>
      <c r="T32" s="307"/>
      <c r="U32" s="307"/>
      <c r="V32" s="307"/>
      <c r="W32" s="307"/>
      <c r="X32" s="307"/>
      <c r="Y32" s="307"/>
      <c r="Z32" s="307"/>
      <c r="AA32" s="307"/>
      <c r="AB32" s="307"/>
      <c r="AC32" s="307"/>
      <c r="AD32" s="307"/>
      <c r="AE32" s="307"/>
      <c r="AF32" s="307"/>
      <c r="AG32" s="307"/>
      <c r="AH32" s="307"/>
      <c r="AI32" s="321"/>
      <c r="AN32" s="68"/>
      <c r="AO32" s="68"/>
    </row>
    <row r="33" spans="1:73" s="214" customFormat="1" ht="18" customHeight="1">
      <c r="A33" s="254"/>
      <c r="B33" s="266"/>
      <c r="C33" s="273" t="s">
        <v>154</v>
      </c>
      <c r="D33" s="278"/>
      <c r="E33" s="278"/>
      <c r="F33" s="278"/>
      <c r="G33" s="278"/>
      <c r="H33" s="278"/>
      <c r="I33" s="278"/>
      <c r="J33" s="278"/>
      <c r="K33" s="278"/>
      <c r="L33" s="278"/>
      <c r="M33" s="278"/>
      <c r="N33" s="278"/>
      <c r="O33" s="278"/>
      <c r="P33" s="278"/>
      <c r="Q33" s="287"/>
      <c r="R33" s="292"/>
      <c r="S33" s="303" t="s">
        <v>180</v>
      </c>
      <c r="T33" s="309"/>
      <c r="U33" s="309"/>
      <c r="V33" s="309"/>
      <c r="W33" s="309"/>
      <c r="X33" s="309"/>
      <c r="Y33" s="309"/>
      <c r="Z33" s="309"/>
      <c r="AA33" s="309"/>
      <c r="AB33" s="309"/>
      <c r="AC33" s="309"/>
      <c r="AD33" s="309"/>
      <c r="AE33" s="309"/>
      <c r="AF33" s="309"/>
      <c r="AG33" s="309"/>
      <c r="AH33" s="309"/>
      <c r="AI33" s="323"/>
      <c r="AN33" s="68"/>
      <c r="AO33" s="68"/>
    </row>
    <row r="34" spans="1:73" s="214" customFormat="1" ht="18" customHeight="1">
      <c r="A34" s="254"/>
      <c r="B34" s="266"/>
      <c r="C34" s="269" t="s">
        <v>158</v>
      </c>
      <c r="D34" s="278"/>
      <c r="E34" s="278"/>
      <c r="F34" s="278"/>
      <c r="G34" s="278"/>
      <c r="H34" s="278"/>
      <c r="I34" s="278"/>
      <c r="J34" s="278"/>
      <c r="K34" s="278"/>
      <c r="L34" s="278"/>
      <c r="M34" s="278"/>
      <c r="N34" s="278"/>
      <c r="O34" s="278"/>
      <c r="P34" s="278"/>
      <c r="Q34" s="278"/>
      <c r="R34" s="293"/>
      <c r="S34" s="300"/>
      <c r="T34" s="306"/>
      <c r="U34" s="306"/>
      <c r="V34" s="306"/>
      <c r="W34" s="306"/>
      <c r="X34" s="306"/>
      <c r="Y34" s="306"/>
      <c r="Z34" s="306"/>
      <c r="AA34" s="306"/>
      <c r="AB34" s="306"/>
      <c r="AC34" s="306"/>
      <c r="AD34" s="306"/>
      <c r="AE34" s="306"/>
      <c r="AF34" s="306"/>
      <c r="AG34" s="306"/>
      <c r="AH34" s="306"/>
      <c r="AI34" s="320"/>
      <c r="AN34" s="68"/>
      <c r="AO34" s="68"/>
    </row>
    <row r="35" spans="1:73" s="214" customFormat="1" ht="18" customHeight="1">
      <c r="A35" s="254"/>
      <c r="B35" s="266"/>
      <c r="C35" s="268" t="s">
        <v>160</v>
      </c>
      <c r="D35" s="260"/>
      <c r="E35" s="260"/>
      <c r="F35" s="260"/>
      <c r="G35" s="260"/>
      <c r="H35" s="260"/>
      <c r="I35" s="260"/>
      <c r="J35" s="260"/>
      <c r="K35" s="260"/>
      <c r="L35" s="260"/>
      <c r="M35" s="260"/>
      <c r="N35" s="260"/>
      <c r="O35" s="260"/>
      <c r="P35" s="260"/>
      <c r="Q35" s="287"/>
      <c r="R35" s="292"/>
      <c r="S35" s="300"/>
      <c r="T35" s="306"/>
      <c r="U35" s="306"/>
      <c r="V35" s="306"/>
      <c r="W35" s="306"/>
      <c r="X35" s="306"/>
      <c r="Y35" s="306"/>
      <c r="Z35" s="306"/>
      <c r="AA35" s="306"/>
      <c r="AB35" s="306"/>
      <c r="AC35" s="306"/>
      <c r="AD35" s="306"/>
      <c r="AE35" s="306"/>
      <c r="AF35" s="306"/>
      <c r="AG35" s="306"/>
      <c r="AH35" s="306"/>
      <c r="AI35" s="320"/>
      <c r="AN35" s="68"/>
      <c r="AO35" s="68"/>
    </row>
    <row r="36" spans="1:73" s="214" customFormat="1" ht="18" customHeight="1">
      <c r="A36" s="254"/>
      <c r="B36" s="266"/>
      <c r="C36" s="274" t="s">
        <v>162</v>
      </c>
      <c r="D36" s="281"/>
      <c r="E36" s="281"/>
      <c r="F36" s="281"/>
      <c r="G36" s="281"/>
      <c r="H36" s="281"/>
      <c r="I36" s="281"/>
      <c r="J36" s="281"/>
      <c r="K36" s="281"/>
      <c r="L36" s="281"/>
      <c r="M36" s="281"/>
      <c r="N36" s="281"/>
      <c r="O36" s="281"/>
      <c r="P36" s="281"/>
      <c r="Q36" s="281"/>
      <c r="R36" s="296"/>
      <c r="S36" s="300"/>
      <c r="T36" s="306"/>
      <c r="U36" s="306"/>
      <c r="V36" s="306"/>
      <c r="W36" s="306"/>
      <c r="X36" s="306"/>
      <c r="Y36" s="306"/>
      <c r="Z36" s="306"/>
      <c r="AA36" s="306"/>
      <c r="AB36" s="306"/>
      <c r="AC36" s="306"/>
      <c r="AD36" s="306"/>
      <c r="AE36" s="306"/>
      <c r="AF36" s="306"/>
      <c r="AG36" s="306"/>
      <c r="AH36" s="306"/>
      <c r="AI36" s="320"/>
      <c r="AN36" s="68"/>
      <c r="AO36" s="68"/>
    </row>
    <row r="37" spans="1:73" s="214" customFormat="1" ht="18" customHeight="1">
      <c r="A37" s="254"/>
      <c r="B37" s="266"/>
      <c r="C37" s="269" t="s">
        <v>163</v>
      </c>
      <c r="D37" s="278"/>
      <c r="E37" s="278"/>
      <c r="F37" s="278"/>
      <c r="G37" s="278"/>
      <c r="H37" s="278"/>
      <c r="I37" s="278"/>
      <c r="J37" s="278"/>
      <c r="K37" s="278"/>
      <c r="L37" s="278"/>
      <c r="M37" s="278"/>
      <c r="N37" s="278"/>
      <c r="O37" s="278"/>
      <c r="P37" s="278"/>
      <c r="Q37" s="278"/>
      <c r="R37" s="293"/>
      <c r="S37" s="300"/>
      <c r="T37" s="306"/>
      <c r="U37" s="306"/>
      <c r="V37" s="306"/>
      <c r="W37" s="306"/>
      <c r="X37" s="306"/>
      <c r="Y37" s="306"/>
      <c r="Z37" s="306"/>
      <c r="AA37" s="306"/>
      <c r="AB37" s="306"/>
      <c r="AC37" s="306"/>
      <c r="AD37" s="306"/>
      <c r="AE37" s="306"/>
      <c r="AF37" s="306"/>
      <c r="AG37" s="306"/>
      <c r="AH37" s="306"/>
      <c r="AI37" s="320"/>
      <c r="AN37" s="68"/>
      <c r="AO37" s="68"/>
    </row>
    <row r="38" spans="1:73" s="214" customFormat="1" ht="18" customHeight="1">
      <c r="A38" s="254"/>
      <c r="B38" s="266"/>
      <c r="C38" s="275" t="s">
        <v>166</v>
      </c>
      <c r="D38" s="282"/>
      <c r="E38" s="282"/>
      <c r="F38" s="282"/>
      <c r="G38" s="282"/>
      <c r="H38" s="282"/>
      <c r="I38" s="282"/>
      <c r="J38" s="282"/>
      <c r="K38" s="282"/>
      <c r="L38" s="282"/>
      <c r="M38" s="282"/>
      <c r="N38" s="282"/>
      <c r="O38" s="282"/>
      <c r="P38" s="282"/>
      <c r="Q38" s="278"/>
      <c r="R38" s="293"/>
      <c r="S38" s="301"/>
      <c r="T38" s="307"/>
      <c r="U38" s="307"/>
      <c r="V38" s="307"/>
      <c r="W38" s="307"/>
      <c r="X38" s="307"/>
      <c r="Y38" s="307"/>
      <c r="Z38" s="307"/>
      <c r="AA38" s="307"/>
      <c r="AB38" s="307"/>
      <c r="AC38" s="307"/>
      <c r="AD38" s="307"/>
      <c r="AE38" s="307"/>
      <c r="AF38" s="307"/>
      <c r="AG38" s="307"/>
      <c r="AH38" s="307"/>
      <c r="AI38" s="321"/>
      <c r="AN38" s="68"/>
      <c r="AO38" s="68"/>
    </row>
    <row r="39" spans="1:73" s="214" customFormat="1" ht="15" customHeight="1">
      <c r="A39" s="258" t="s">
        <v>47</v>
      </c>
      <c r="B39" s="258"/>
      <c r="C39" s="276" t="s">
        <v>168</v>
      </c>
      <c r="D39" s="283" t="s">
        <v>170</v>
      </c>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N39" s="68"/>
      <c r="AO39" s="68"/>
    </row>
    <row r="40" spans="1:73" s="214" customFormat="1" ht="14.25" customHeight="1">
      <c r="A40" s="259"/>
      <c r="B40" s="260"/>
      <c r="C40" s="277"/>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N40" s="68"/>
      <c r="AO40" s="68"/>
    </row>
    <row r="41" spans="1:73" s="214" customFormat="1" ht="14.25" customHeight="1">
      <c r="A41" s="260"/>
      <c r="B41" s="260"/>
      <c r="C41" s="277"/>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N41" s="68"/>
      <c r="AO41" s="68"/>
    </row>
    <row r="42" spans="1:73" s="214" customFormat="1" ht="14.25" customHeight="1">
      <c r="A42" s="260"/>
      <c r="B42" s="260"/>
      <c r="C42" s="277"/>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N42" s="68"/>
      <c r="AO42" s="68"/>
      <c r="AQ42" s="324"/>
      <c r="AR42" s="324"/>
      <c r="AS42" s="324"/>
      <c r="AT42" s="324"/>
      <c r="AU42" s="324"/>
      <c r="AV42" s="324"/>
      <c r="AW42" s="324"/>
      <c r="AX42" s="324"/>
      <c r="AY42" s="324"/>
      <c r="AZ42" s="324"/>
      <c r="BA42" s="324"/>
      <c r="BB42" s="324"/>
      <c r="BC42" s="324"/>
    </row>
    <row r="43" spans="1:73" s="214" customFormat="1" ht="14.25" customHeight="1">
      <c r="A43" s="260"/>
      <c r="B43" s="260"/>
      <c r="C43" s="277"/>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N43" s="324"/>
      <c r="AO43" s="324"/>
      <c r="AP43" s="324"/>
      <c r="AQ43" s="324"/>
      <c r="AR43" s="324"/>
      <c r="AS43" s="324"/>
      <c r="AT43" s="324"/>
      <c r="AU43" s="324"/>
      <c r="AV43" s="68"/>
    </row>
    <row r="44" spans="1:73" s="214" customFormat="1" ht="14.25" customHeight="1">
      <c r="A44" s="261"/>
      <c r="B44" s="260"/>
      <c r="C44" s="277"/>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U44" s="68"/>
      <c r="AV44" s="68"/>
    </row>
    <row r="45" spans="1:73" s="214" customFormat="1" ht="14.25" customHeight="1">
      <c r="A45" s="260"/>
      <c r="B45" s="260"/>
      <c r="C45" s="277"/>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row>
    <row r="46" spans="1:73" ht="14.25" customHeight="1">
      <c r="A46" s="214"/>
      <c r="B46" s="214"/>
      <c r="C46" s="277"/>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14"/>
      <c r="AK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row>
    <row r="47" spans="1:73" ht="14.25" customHeight="1">
      <c r="A47" s="214"/>
      <c r="B47" s="214"/>
      <c r="C47" s="277"/>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row>
    <row r="48" spans="1:73" ht="20.100000000000001" customHeight="1">
      <c r="A48" s="214"/>
      <c r="B48" s="214"/>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row>
    <row r="49" spans="1:35" ht="20.100000000000001" customHeight="1">
      <c r="A49" s="214"/>
      <c r="B49" s="214"/>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row>
    <row r="50" spans="1:35" ht="20.100000000000001" customHeight="1">
      <c r="A50" s="214"/>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row>
    <row r="51" spans="1:35" ht="20.100000000000001" customHeight="1">
      <c r="A51" s="214"/>
      <c r="B51" s="214"/>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row>
    <row r="52" spans="1:35" ht="20.100000000000001" customHeight="1">
      <c r="A52" s="214"/>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row>
    <row r="53" spans="1:35" ht="20.100000000000001" customHeight="1">
      <c r="A53" s="214"/>
      <c r="B53" s="21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row>
  </sheetData>
  <mergeCells count="47">
    <mergeCell ref="A4:AI4"/>
    <mergeCell ref="W7:AB7"/>
    <mergeCell ref="AD7:AE7"/>
    <mergeCell ref="AG7:AH7"/>
    <mergeCell ref="R9:T9"/>
    <mergeCell ref="R11:S11"/>
    <mergeCell ref="R13:W13"/>
    <mergeCell ref="S17:Y17"/>
    <mergeCell ref="S18:V18"/>
    <mergeCell ref="S21:U21"/>
    <mergeCell ref="V21:AI21"/>
    <mergeCell ref="A24:R24"/>
    <mergeCell ref="S24:AI24"/>
    <mergeCell ref="A25:R25"/>
    <mergeCell ref="S25:W25"/>
    <mergeCell ref="Y25:AA25"/>
    <mergeCell ref="AC25:AE25"/>
    <mergeCell ref="AG25:AI25"/>
    <mergeCell ref="A26:R26"/>
    <mergeCell ref="S26:AI26"/>
    <mergeCell ref="A27:B27"/>
    <mergeCell ref="A28:B28"/>
    <mergeCell ref="A29:B29"/>
    <mergeCell ref="A30:B30"/>
    <mergeCell ref="A31:B31"/>
    <mergeCell ref="A32:B32"/>
    <mergeCell ref="C32:R32"/>
    <mergeCell ref="A33:B33"/>
    <mergeCell ref="A34:B34"/>
    <mergeCell ref="A35:B35"/>
    <mergeCell ref="A36:B36"/>
    <mergeCell ref="C36:R36"/>
    <mergeCell ref="A37:B37"/>
    <mergeCell ref="A39:B39"/>
    <mergeCell ref="A9:F10"/>
    <mergeCell ref="G9:M10"/>
    <mergeCell ref="V9:AI10"/>
    <mergeCell ref="V11:AI12"/>
    <mergeCell ref="X13:AI14"/>
    <mergeCell ref="A19:R23"/>
    <mergeCell ref="S19:T20"/>
    <mergeCell ref="U19:AI20"/>
    <mergeCell ref="S22:AI23"/>
    <mergeCell ref="S28:AI32"/>
    <mergeCell ref="S34:AI38"/>
    <mergeCell ref="C39:C47"/>
    <mergeCell ref="D39:AI47"/>
  </mergeCells>
  <phoneticPr fontId="10"/>
  <dataValidations count="1">
    <dataValidation type="list" allowBlank="1" showDropDown="0"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V154"/>
  <sheetViews>
    <sheetView showGridLines="0" view="pageBreakPreview" zoomScaleNormal="90" zoomScaleSheetLayoutView="100" workbookViewId="0"/>
  </sheetViews>
  <sheetFormatPr defaultColWidth="2.44140625" defaultRowHeight="20.100000000000001" customHeight="1"/>
  <cols>
    <col min="1" max="1" width="2.44140625" style="253"/>
    <col min="2" max="36" width="2.44140625" style="216"/>
    <col min="37" max="38" width="2.88671875" style="216" customWidth="1"/>
    <col min="39" max="16384" width="2.44140625" style="216"/>
  </cols>
  <sheetData>
    <row r="1" spans="1:74" ht="14.25" customHeight="1">
      <c r="A1" s="253" t="s">
        <v>186</v>
      </c>
      <c r="P1" s="286"/>
      <c r="Y1" s="214"/>
      <c r="Z1" s="214"/>
      <c r="AA1" s="214"/>
      <c r="AB1" s="214"/>
      <c r="AC1" s="214"/>
      <c r="AD1" s="214"/>
      <c r="AE1" s="214"/>
      <c r="AF1" s="214"/>
      <c r="AG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row>
    <row r="2" spans="1:74" ht="14.25" customHeight="1">
      <c r="Y2" s="214"/>
      <c r="Z2" s="214"/>
      <c r="AA2" s="214"/>
      <c r="AB2" s="214"/>
      <c r="AC2" s="214"/>
      <c r="AD2" s="214"/>
      <c r="AE2" s="214"/>
      <c r="AF2" s="214"/>
      <c r="AG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row>
    <row r="3" spans="1:74" ht="14.25" customHeight="1">
      <c r="AO3" s="214"/>
      <c r="AP3" s="214"/>
      <c r="AQ3" s="214"/>
      <c r="AR3" s="214"/>
      <c r="AS3" s="214"/>
      <c r="AT3" s="214"/>
      <c r="AU3" s="214"/>
      <c r="AV3" s="214"/>
      <c r="AW3" s="214"/>
      <c r="AX3" s="214"/>
      <c r="AY3" s="214"/>
      <c r="AZ3" s="214"/>
      <c r="BA3" s="214"/>
      <c r="BB3" s="214"/>
      <c r="BC3" s="214"/>
      <c r="BD3" s="214"/>
      <c r="BE3" s="214"/>
      <c r="BF3" s="214"/>
      <c r="BG3" s="214"/>
      <c r="BH3" s="214"/>
      <c r="BI3" s="214"/>
    </row>
    <row r="4" spans="1:74" ht="14.25" customHeight="1">
      <c r="A4" s="186" t="s">
        <v>83</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O4" s="214"/>
      <c r="AP4" s="214"/>
      <c r="AQ4" s="214"/>
      <c r="AR4" s="214"/>
      <c r="AS4" s="214"/>
      <c r="AT4" s="214"/>
      <c r="AU4" s="214"/>
      <c r="AV4" s="214"/>
      <c r="AW4" s="214"/>
      <c r="AX4" s="214"/>
      <c r="AY4" s="214"/>
      <c r="AZ4" s="214"/>
      <c r="BA4" s="214"/>
      <c r="BB4" s="214"/>
      <c r="BC4" s="214"/>
      <c r="BD4" s="214"/>
      <c r="BE4" s="214"/>
      <c r="BF4" s="214"/>
      <c r="BG4" s="214"/>
      <c r="BH4" s="214"/>
      <c r="BI4" s="214"/>
    </row>
    <row r="5" spans="1:74" ht="14.25" customHeight="1">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row>
    <row r="6" spans="1:74" ht="14.25" customHeight="1">
      <c r="G6" s="214"/>
      <c r="H6" s="214"/>
      <c r="I6" s="214"/>
      <c r="J6" s="214"/>
      <c r="K6" s="214"/>
      <c r="L6" s="214"/>
      <c r="M6" s="214"/>
      <c r="N6" s="214"/>
      <c r="O6" s="214"/>
      <c r="P6" s="214"/>
      <c r="Q6" s="214"/>
      <c r="R6" s="214"/>
      <c r="S6" s="214"/>
      <c r="T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row>
    <row r="7" spans="1:74" ht="14.25" customHeight="1">
      <c r="C7" s="214"/>
      <c r="D7" s="214"/>
      <c r="F7" s="214"/>
      <c r="G7" s="214"/>
      <c r="H7" s="214"/>
      <c r="I7" s="214"/>
      <c r="J7" s="214"/>
      <c r="K7" s="214"/>
      <c r="L7" s="214"/>
      <c r="M7" s="214"/>
      <c r="X7" s="312"/>
      <c r="Y7" s="312"/>
      <c r="Z7" s="312"/>
      <c r="AA7" s="312"/>
      <c r="AB7" s="312"/>
      <c r="AC7" s="312"/>
      <c r="AD7" s="216" t="s">
        <v>52</v>
      </c>
      <c r="AE7" s="186"/>
      <c r="AF7" s="186"/>
      <c r="AG7" s="216" t="s">
        <v>131</v>
      </c>
      <c r="AH7" s="186"/>
      <c r="AI7" s="186"/>
      <c r="AJ7" s="216" t="s">
        <v>137</v>
      </c>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row>
    <row r="8" spans="1:74" ht="14.25" customHeight="1">
      <c r="B8" s="253"/>
      <c r="C8" s="253"/>
      <c r="D8" s="253"/>
      <c r="E8" s="253"/>
      <c r="F8" s="253"/>
      <c r="G8" s="253"/>
      <c r="H8" s="68" t="s">
        <v>70</v>
      </c>
      <c r="I8" s="68"/>
      <c r="J8" s="68"/>
      <c r="K8" s="68"/>
      <c r="L8" s="68"/>
      <c r="M8" s="68"/>
      <c r="N8" s="68"/>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row>
    <row r="9" spans="1:74" ht="21" customHeight="1">
      <c r="A9" s="216"/>
      <c r="B9" s="253"/>
      <c r="C9" s="253"/>
      <c r="D9" s="253"/>
      <c r="E9" s="253"/>
      <c r="F9" s="253"/>
      <c r="G9" s="253"/>
      <c r="H9" s="68"/>
      <c r="I9" s="68"/>
      <c r="J9" s="68"/>
      <c r="K9" s="68"/>
      <c r="L9" s="68"/>
      <c r="M9" s="68"/>
      <c r="N9" s="68"/>
      <c r="S9" s="288" t="s">
        <v>98</v>
      </c>
      <c r="T9" s="288"/>
      <c r="U9" s="288"/>
      <c r="V9" s="288"/>
      <c r="W9" s="288"/>
      <c r="X9" s="288"/>
      <c r="Y9" s="288"/>
      <c r="Z9" s="288"/>
      <c r="AA9" s="288"/>
      <c r="AB9" s="288"/>
      <c r="AC9" s="288"/>
      <c r="AD9" s="288"/>
      <c r="AE9" s="288"/>
      <c r="AF9" s="288"/>
      <c r="AG9" s="288"/>
      <c r="AH9" s="288"/>
      <c r="AI9" s="288"/>
      <c r="AJ9" s="288"/>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row>
    <row r="10" spans="1:74" ht="21" customHeight="1">
      <c r="C10" s="214"/>
      <c r="D10" s="214"/>
      <c r="E10" s="214"/>
      <c r="F10" s="214"/>
      <c r="G10" s="214"/>
      <c r="H10" s="214"/>
      <c r="I10" s="214"/>
      <c r="J10" s="214"/>
      <c r="K10" s="214"/>
      <c r="L10" s="214"/>
      <c r="M10" s="214"/>
      <c r="S10" s="218"/>
      <c r="T10" s="218"/>
      <c r="U10" s="218"/>
      <c r="V10" s="288"/>
      <c r="W10" s="288"/>
      <c r="X10" s="288"/>
      <c r="Y10" s="288"/>
      <c r="Z10" s="288"/>
      <c r="AA10" s="288"/>
      <c r="AB10" s="288"/>
      <c r="AC10" s="288"/>
      <c r="AD10" s="288"/>
      <c r="AE10" s="288"/>
      <c r="AF10" s="288"/>
      <c r="AG10" s="288"/>
      <c r="AH10" s="288"/>
      <c r="AI10" s="288"/>
      <c r="AJ10" s="288"/>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row>
    <row r="11" spans="1:74" ht="21" customHeight="1">
      <c r="C11" s="214"/>
      <c r="D11" s="214"/>
      <c r="E11" s="214"/>
      <c r="F11" s="214"/>
      <c r="G11" s="214"/>
      <c r="H11" s="214"/>
      <c r="I11" s="214"/>
      <c r="J11" s="214"/>
      <c r="K11" s="214"/>
      <c r="L11" s="214"/>
      <c r="M11" s="214"/>
      <c r="O11" s="285" t="s">
        <v>172</v>
      </c>
      <c r="S11" s="288" t="s">
        <v>100</v>
      </c>
      <c r="T11" s="288"/>
      <c r="U11" s="288"/>
      <c r="V11" s="288"/>
      <c r="W11" s="288"/>
      <c r="X11" s="288"/>
      <c r="Y11" s="288"/>
      <c r="Z11" s="288"/>
      <c r="AA11" s="288"/>
      <c r="AB11" s="288"/>
      <c r="AC11" s="288"/>
      <c r="AD11" s="288"/>
      <c r="AE11" s="288"/>
      <c r="AF11" s="288"/>
      <c r="AG11" s="288"/>
      <c r="AH11" s="288"/>
      <c r="AI11" s="288"/>
      <c r="AJ11" s="288"/>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row>
    <row r="12" spans="1:74" ht="21" customHeight="1">
      <c r="C12" s="214"/>
      <c r="D12" s="214"/>
      <c r="E12" s="214"/>
      <c r="F12" s="214"/>
      <c r="G12" s="214"/>
      <c r="H12" s="214"/>
      <c r="I12" s="214"/>
      <c r="J12" s="214"/>
      <c r="K12" s="214"/>
      <c r="L12" s="214"/>
      <c r="M12" s="214"/>
      <c r="O12" s="285"/>
      <c r="S12" s="218"/>
      <c r="T12" s="218"/>
      <c r="U12" s="288"/>
      <c r="V12" s="288"/>
      <c r="W12" s="288"/>
      <c r="X12" s="288"/>
      <c r="Y12" s="288"/>
      <c r="Z12" s="288"/>
      <c r="AA12" s="288"/>
      <c r="AB12" s="288"/>
      <c r="AC12" s="288"/>
      <c r="AD12" s="288"/>
      <c r="AE12" s="288"/>
      <c r="AF12" s="288"/>
      <c r="AG12" s="288"/>
      <c r="AH12" s="288"/>
      <c r="AI12" s="288"/>
      <c r="AJ12" s="288"/>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row>
    <row r="13" spans="1:74" ht="14.25" customHeight="1">
      <c r="C13" s="214"/>
      <c r="D13" s="214"/>
      <c r="E13" s="214"/>
      <c r="F13" s="214"/>
      <c r="G13" s="214"/>
      <c r="H13" s="214"/>
      <c r="I13" s="214"/>
      <c r="J13" s="214"/>
      <c r="K13" s="214"/>
      <c r="L13" s="214"/>
      <c r="M13" s="214"/>
      <c r="S13" s="288" t="s">
        <v>103</v>
      </c>
      <c r="T13" s="288"/>
      <c r="U13" s="288"/>
      <c r="V13" s="288"/>
      <c r="W13" s="288"/>
      <c r="X13" s="288"/>
      <c r="Y13" s="288"/>
      <c r="Z13" s="288"/>
      <c r="AA13" s="288"/>
      <c r="AB13" s="288"/>
      <c r="AC13" s="288"/>
      <c r="AD13" s="288"/>
      <c r="AE13" s="288"/>
      <c r="AF13" s="288"/>
      <c r="AG13" s="288"/>
      <c r="AH13" s="288"/>
      <c r="AI13" s="288"/>
      <c r="AJ13" s="288"/>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row>
    <row r="14" spans="1:74" ht="14.25" customHeight="1">
      <c r="S14" s="218"/>
      <c r="T14" s="218"/>
      <c r="U14" s="218"/>
      <c r="V14" s="218"/>
      <c r="W14" s="218"/>
      <c r="X14" s="218"/>
      <c r="Y14" s="288"/>
      <c r="Z14" s="288"/>
      <c r="AA14" s="288"/>
      <c r="AB14" s="288"/>
      <c r="AC14" s="288"/>
      <c r="AD14" s="288"/>
      <c r="AE14" s="288"/>
      <c r="AF14" s="288"/>
      <c r="AG14" s="288"/>
      <c r="AH14" s="288"/>
      <c r="AI14" s="288"/>
      <c r="AJ14" s="288"/>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row>
    <row r="15" spans="1:74" ht="14.25" customHeight="1">
      <c r="E15" s="216" t="s">
        <v>197</v>
      </c>
      <c r="S15" s="218"/>
      <c r="T15" s="218"/>
      <c r="U15" s="218"/>
      <c r="V15" s="218"/>
      <c r="W15" s="218"/>
      <c r="X15" s="218"/>
      <c r="Y15" s="218"/>
      <c r="Z15" s="225"/>
      <c r="AA15" s="225"/>
      <c r="AB15" s="225"/>
      <c r="AC15" s="225"/>
      <c r="AD15" s="225"/>
      <c r="AE15" s="225"/>
      <c r="AF15" s="225"/>
      <c r="AG15" s="225"/>
      <c r="AH15" s="225"/>
      <c r="AI15" s="225"/>
      <c r="AJ15" s="225"/>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14"/>
      <c r="BU15" s="214"/>
      <c r="BV15" s="214"/>
    </row>
    <row r="16" spans="1:74" ht="14.25" customHeight="1">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row>
    <row r="17" spans="1:59" s="214" customFormat="1" ht="18" customHeight="1">
      <c r="A17" s="324"/>
      <c r="T17" s="118" t="s">
        <v>176</v>
      </c>
      <c r="U17" s="122"/>
      <c r="V17" s="122"/>
      <c r="W17" s="122"/>
      <c r="X17" s="122"/>
      <c r="Y17" s="122"/>
      <c r="Z17" s="131"/>
      <c r="AA17" s="313"/>
      <c r="AB17" s="314"/>
      <c r="AC17" s="136"/>
      <c r="AD17" s="315"/>
      <c r="AE17" s="314"/>
      <c r="AF17" s="314"/>
      <c r="AG17" s="314"/>
      <c r="AH17" s="314"/>
      <c r="AI17" s="314"/>
      <c r="AJ17" s="316"/>
      <c r="AO17" s="68"/>
      <c r="AP17" s="68"/>
      <c r="AQ17" s="68"/>
      <c r="AR17" s="68"/>
      <c r="AS17" s="68"/>
      <c r="AT17" s="68"/>
      <c r="AU17" s="68"/>
    </row>
    <row r="18" spans="1:59" s="15" customFormat="1" ht="18" customHeight="1">
      <c r="A18" s="16"/>
      <c r="B18" s="16"/>
      <c r="C18" s="16"/>
      <c r="D18" s="16"/>
      <c r="E18" s="16"/>
      <c r="F18" s="16"/>
      <c r="G18" s="16"/>
      <c r="H18" s="16"/>
      <c r="I18" s="16"/>
      <c r="J18" s="16"/>
      <c r="K18" s="16"/>
      <c r="L18" s="16"/>
      <c r="M18" s="16"/>
      <c r="N18" s="16"/>
      <c r="O18" s="16"/>
      <c r="P18" s="16"/>
      <c r="Q18" s="16"/>
      <c r="R18" s="16"/>
      <c r="T18" s="118" t="s">
        <v>112</v>
      </c>
      <c r="U18" s="122"/>
      <c r="V18" s="122"/>
      <c r="W18" s="131"/>
      <c r="X18" s="134"/>
      <c r="Y18" s="136"/>
      <c r="Z18" s="136"/>
      <c r="AA18" s="136"/>
      <c r="AB18" s="136"/>
      <c r="AC18" s="136"/>
      <c r="AD18" s="136"/>
      <c r="AE18" s="136"/>
      <c r="AF18" s="136"/>
      <c r="AG18" s="136"/>
      <c r="AH18" s="147"/>
      <c r="AI18" s="147"/>
      <c r="AJ18" s="155"/>
    </row>
    <row r="19" spans="1:59" s="214" customFormat="1" ht="14.25" customHeight="1">
      <c r="A19" s="299" t="s">
        <v>5</v>
      </c>
      <c r="B19" s="258"/>
      <c r="C19" s="258"/>
      <c r="D19" s="258"/>
      <c r="E19" s="258"/>
      <c r="F19" s="258"/>
      <c r="G19" s="258"/>
      <c r="H19" s="258"/>
      <c r="I19" s="258"/>
      <c r="J19" s="258"/>
      <c r="K19" s="258"/>
      <c r="L19" s="258"/>
      <c r="M19" s="258"/>
      <c r="N19" s="258"/>
      <c r="O19" s="258"/>
      <c r="P19" s="258"/>
      <c r="Q19" s="258"/>
      <c r="R19" s="258"/>
      <c r="S19" s="319"/>
      <c r="T19" s="297" t="s">
        <v>100</v>
      </c>
      <c r="U19" s="304"/>
      <c r="V19" s="310"/>
      <c r="W19" s="310"/>
      <c r="X19" s="310"/>
      <c r="Y19" s="310"/>
      <c r="Z19" s="310"/>
      <c r="AA19" s="310"/>
      <c r="AB19" s="310"/>
      <c r="AC19" s="310"/>
      <c r="AD19" s="310"/>
      <c r="AE19" s="310"/>
      <c r="AF19" s="310"/>
      <c r="AG19" s="310"/>
      <c r="AH19" s="310"/>
      <c r="AI19" s="310"/>
      <c r="AJ19" s="317"/>
      <c r="AO19" s="68"/>
      <c r="AP19" s="68"/>
      <c r="AQ19" s="68"/>
      <c r="AR19" s="68"/>
      <c r="AS19" s="68"/>
      <c r="AT19" s="68"/>
      <c r="AU19" s="68"/>
      <c r="AZ19" s="68"/>
      <c r="BA19" s="68"/>
      <c r="BF19" s="68"/>
      <c r="BG19" s="68"/>
    </row>
    <row r="20" spans="1:59" s="214" customFormat="1" ht="14.25" customHeight="1">
      <c r="A20" s="325"/>
      <c r="B20" s="261"/>
      <c r="C20" s="261"/>
      <c r="D20" s="261"/>
      <c r="E20" s="261"/>
      <c r="F20" s="261"/>
      <c r="G20" s="261"/>
      <c r="H20" s="261"/>
      <c r="I20" s="261"/>
      <c r="J20" s="261"/>
      <c r="K20" s="261"/>
      <c r="L20" s="261"/>
      <c r="M20" s="261"/>
      <c r="N20" s="261"/>
      <c r="O20" s="261"/>
      <c r="P20" s="261"/>
      <c r="Q20" s="261"/>
      <c r="R20" s="261"/>
      <c r="S20" s="331"/>
      <c r="T20" s="298"/>
      <c r="U20" s="305"/>
      <c r="V20" s="311"/>
      <c r="W20" s="311"/>
      <c r="X20" s="311"/>
      <c r="Y20" s="311"/>
      <c r="Z20" s="311"/>
      <c r="AA20" s="311"/>
      <c r="AB20" s="311"/>
      <c r="AC20" s="311"/>
      <c r="AD20" s="311"/>
      <c r="AE20" s="311"/>
      <c r="AF20" s="311"/>
      <c r="AG20" s="311"/>
      <c r="AH20" s="311"/>
      <c r="AI20" s="311"/>
      <c r="AJ20" s="318"/>
      <c r="AO20" s="68"/>
      <c r="AP20" s="68"/>
      <c r="AQ20" s="68"/>
      <c r="AR20" s="68"/>
      <c r="AS20" s="68"/>
      <c r="AT20" s="68"/>
      <c r="AU20" s="68"/>
      <c r="AZ20" s="68"/>
      <c r="BA20" s="68"/>
      <c r="BF20" s="68"/>
      <c r="BG20" s="68"/>
    </row>
    <row r="21" spans="1:59" s="214" customFormat="1" ht="14.25" customHeight="1">
      <c r="A21" s="325"/>
      <c r="B21" s="261"/>
      <c r="C21" s="261"/>
      <c r="D21" s="261"/>
      <c r="E21" s="261"/>
      <c r="F21" s="261"/>
      <c r="G21" s="261"/>
      <c r="H21" s="261"/>
      <c r="I21" s="261"/>
      <c r="J21" s="261"/>
      <c r="K21" s="261"/>
      <c r="L21" s="261"/>
      <c r="M21" s="261"/>
      <c r="N21" s="261"/>
      <c r="O21" s="261"/>
      <c r="P21" s="261"/>
      <c r="Q21" s="261"/>
      <c r="R21" s="261"/>
      <c r="S21" s="331"/>
      <c r="T21" s="299" t="s">
        <v>98</v>
      </c>
      <c r="U21" s="258"/>
      <c r="V21" s="258"/>
      <c r="W21" s="258"/>
      <c r="X21" s="258"/>
      <c r="Y21" s="258"/>
      <c r="Z21" s="258"/>
      <c r="AA21" s="258"/>
      <c r="AB21" s="258"/>
      <c r="AC21" s="258"/>
      <c r="AD21" s="258"/>
      <c r="AE21" s="258"/>
      <c r="AF21" s="258"/>
      <c r="AG21" s="258"/>
      <c r="AH21" s="258"/>
      <c r="AI21" s="258"/>
      <c r="AJ21" s="319"/>
      <c r="AO21" s="68"/>
    </row>
    <row r="22" spans="1:59" s="214" customFormat="1" ht="14.25" customHeight="1">
      <c r="A22" s="325"/>
      <c r="B22" s="261"/>
      <c r="C22" s="261"/>
      <c r="D22" s="261"/>
      <c r="E22" s="261"/>
      <c r="F22" s="261"/>
      <c r="G22" s="261"/>
      <c r="H22" s="261"/>
      <c r="I22" s="261"/>
      <c r="J22" s="261"/>
      <c r="K22" s="261"/>
      <c r="L22" s="261"/>
      <c r="M22" s="261"/>
      <c r="N22" s="261"/>
      <c r="O22" s="261"/>
      <c r="P22" s="261"/>
      <c r="Q22" s="261"/>
      <c r="R22" s="261"/>
      <c r="S22" s="331"/>
      <c r="T22" s="333"/>
      <c r="U22" s="335"/>
      <c r="V22" s="335"/>
      <c r="W22" s="335"/>
      <c r="X22" s="335"/>
      <c r="Y22" s="335"/>
      <c r="Z22" s="335"/>
      <c r="AA22" s="335"/>
      <c r="AB22" s="335"/>
      <c r="AC22" s="335"/>
      <c r="AD22" s="335"/>
      <c r="AE22" s="335"/>
      <c r="AF22" s="335"/>
      <c r="AG22" s="335"/>
      <c r="AH22" s="335"/>
      <c r="AI22" s="335"/>
      <c r="AJ22" s="338"/>
      <c r="AO22" s="68"/>
    </row>
    <row r="23" spans="1:59" s="214" customFormat="1" ht="14.25" customHeight="1">
      <c r="A23" s="326"/>
      <c r="B23" s="328"/>
      <c r="C23" s="328"/>
      <c r="D23" s="328"/>
      <c r="E23" s="328"/>
      <c r="F23" s="328"/>
      <c r="G23" s="328"/>
      <c r="H23" s="328"/>
      <c r="I23" s="328"/>
      <c r="J23" s="328"/>
      <c r="K23" s="328"/>
      <c r="L23" s="328"/>
      <c r="M23" s="328"/>
      <c r="N23" s="328"/>
      <c r="O23" s="328"/>
      <c r="P23" s="328"/>
      <c r="Q23" s="328"/>
      <c r="R23" s="328"/>
      <c r="S23" s="332"/>
      <c r="T23" s="334"/>
      <c r="U23" s="311"/>
      <c r="V23" s="311"/>
      <c r="W23" s="311"/>
      <c r="X23" s="311"/>
      <c r="Y23" s="311"/>
      <c r="Z23" s="311"/>
      <c r="AA23" s="311"/>
      <c r="AB23" s="311"/>
      <c r="AC23" s="311"/>
      <c r="AD23" s="311"/>
      <c r="AE23" s="311"/>
      <c r="AF23" s="311"/>
      <c r="AG23" s="311"/>
      <c r="AH23" s="311"/>
      <c r="AI23" s="311"/>
      <c r="AJ23" s="318"/>
      <c r="AO23" s="68"/>
      <c r="AP23" s="68"/>
    </row>
    <row r="24" spans="1:59" s="214" customFormat="1" ht="14.25" customHeight="1">
      <c r="A24" s="299" t="s">
        <v>145</v>
      </c>
      <c r="B24" s="258"/>
      <c r="C24" s="258"/>
      <c r="D24" s="258"/>
      <c r="E24" s="258"/>
      <c r="F24" s="258"/>
      <c r="G24" s="258"/>
      <c r="H24" s="258"/>
      <c r="I24" s="258"/>
      <c r="J24" s="258"/>
      <c r="K24" s="258"/>
      <c r="L24" s="258"/>
      <c r="M24" s="258"/>
      <c r="N24" s="258"/>
      <c r="O24" s="258"/>
      <c r="P24" s="258"/>
      <c r="Q24" s="258"/>
      <c r="R24" s="258"/>
      <c r="S24" s="319"/>
      <c r="T24" s="327"/>
      <c r="U24" s="310"/>
      <c r="V24" s="310"/>
      <c r="W24" s="310"/>
      <c r="X24" s="310"/>
      <c r="Y24" s="310"/>
      <c r="Z24" s="310"/>
      <c r="AA24" s="310"/>
      <c r="AB24" s="310"/>
      <c r="AC24" s="310"/>
      <c r="AD24" s="310"/>
      <c r="AE24" s="310"/>
      <c r="AF24" s="310"/>
      <c r="AG24" s="310"/>
      <c r="AH24" s="310"/>
      <c r="AI24" s="310"/>
      <c r="AJ24" s="317"/>
      <c r="AO24" s="68"/>
      <c r="AP24" s="68"/>
    </row>
    <row r="25" spans="1:59" s="214" customFormat="1" ht="14.25" customHeight="1">
      <c r="A25" s="325"/>
      <c r="B25" s="261"/>
      <c r="C25" s="261"/>
      <c r="D25" s="261"/>
      <c r="E25" s="261"/>
      <c r="F25" s="261"/>
      <c r="G25" s="261"/>
      <c r="H25" s="261"/>
      <c r="I25" s="261"/>
      <c r="J25" s="261"/>
      <c r="K25" s="261"/>
      <c r="L25" s="261"/>
      <c r="M25" s="261"/>
      <c r="N25" s="261"/>
      <c r="O25" s="261"/>
      <c r="P25" s="261"/>
      <c r="Q25" s="261"/>
      <c r="R25" s="261"/>
      <c r="S25" s="331"/>
      <c r="T25" s="333"/>
      <c r="U25" s="335"/>
      <c r="V25" s="335"/>
      <c r="W25" s="335"/>
      <c r="X25" s="335"/>
      <c r="Y25" s="335"/>
      <c r="Z25" s="335"/>
      <c r="AA25" s="335"/>
      <c r="AB25" s="335"/>
      <c r="AC25" s="335"/>
      <c r="AD25" s="335"/>
      <c r="AE25" s="335"/>
      <c r="AF25" s="335"/>
      <c r="AG25" s="335"/>
      <c r="AH25" s="335"/>
      <c r="AI25" s="335"/>
      <c r="AJ25" s="338"/>
      <c r="AO25" s="68"/>
      <c r="AP25" s="68"/>
    </row>
    <row r="26" spans="1:59" s="214" customFormat="1" ht="14.25" customHeight="1">
      <c r="A26" s="326"/>
      <c r="B26" s="328"/>
      <c r="C26" s="328"/>
      <c r="D26" s="328"/>
      <c r="E26" s="328"/>
      <c r="F26" s="328"/>
      <c r="G26" s="328"/>
      <c r="H26" s="328"/>
      <c r="I26" s="328"/>
      <c r="J26" s="328"/>
      <c r="K26" s="328"/>
      <c r="L26" s="328"/>
      <c r="M26" s="328"/>
      <c r="N26" s="328"/>
      <c r="O26" s="328"/>
      <c r="P26" s="328"/>
      <c r="Q26" s="328"/>
      <c r="R26" s="328"/>
      <c r="S26" s="332"/>
      <c r="T26" s="334"/>
      <c r="U26" s="311"/>
      <c r="V26" s="311"/>
      <c r="W26" s="311"/>
      <c r="X26" s="311"/>
      <c r="Y26" s="311"/>
      <c r="Z26" s="311"/>
      <c r="AA26" s="311"/>
      <c r="AB26" s="311"/>
      <c r="AC26" s="311"/>
      <c r="AD26" s="311"/>
      <c r="AE26" s="311"/>
      <c r="AF26" s="311"/>
      <c r="AG26" s="311"/>
      <c r="AH26" s="311"/>
      <c r="AI26" s="311"/>
      <c r="AJ26" s="318"/>
      <c r="AO26" s="68"/>
      <c r="AP26" s="68"/>
    </row>
    <row r="27" spans="1:59" s="214" customFormat="1" ht="14.25" customHeight="1">
      <c r="A27" s="299" t="s">
        <v>190</v>
      </c>
      <c r="B27" s="258"/>
      <c r="C27" s="258"/>
      <c r="D27" s="258"/>
      <c r="E27" s="258"/>
      <c r="F27" s="258"/>
      <c r="G27" s="258"/>
      <c r="H27" s="258"/>
      <c r="I27" s="258"/>
      <c r="J27" s="258"/>
      <c r="K27" s="258"/>
      <c r="L27" s="258"/>
      <c r="M27" s="258"/>
      <c r="N27" s="258"/>
      <c r="O27" s="258"/>
      <c r="P27" s="258"/>
      <c r="Q27" s="258"/>
      <c r="R27" s="258"/>
      <c r="S27" s="319"/>
      <c r="T27" s="254"/>
      <c r="U27" s="262"/>
      <c r="V27" s="262"/>
      <c r="W27" s="262"/>
      <c r="X27" s="262" t="s">
        <v>200</v>
      </c>
      <c r="Y27" s="262"/>
      <c r="Z27" s="262"/>
      <c r="AA27" s="262" t="s">
        <v>202</v>
      </c>
      <c r="AB27" s="262"/>
      <c r="AC27" s="262" t="s">
        <v>205</v>
      </c>
      <c r="AD27" s="262"/>
      <c r="AE27" s="262"/>
      <c r="AF27" s="336"/>
      <c r="AG27" s="336"/>
      <c r="AH27" s="336"/>
      <c r="AI27" s="336"/>
      <c r="AJ27" s="339"/>
      <c r="AO27" s="68"/>
      <c r="AP27" s="68"/>
    </row>
    <row r="28" spans="1:59" s="214" customFormat="1" ht="14.25" customHeight="1">
      <c r="A28" s="325"/>
      <c r="B28" s="261"/>
      <c r="C28" s="261"/>
      <c r="D28" s="261"/>
      <c r="E28" s="261"/>
      <c r="F28" s="261"/>
      <c r="G28" s="261"/>
      <c r="H28" s="261"/>
      <c r="I28" s="261"/>
      <c r="J28" s="261"/>
      <c r="K28" s="261"/>
      <c r="L28" s="261"/>
      <c r="M28" s="261"/>
      <c r="N28" s="261"/>
      <c r="O28" s="261"/>
      <c r="P28" s="261"/>
      <c r="Q28" s="261"/>
      <c r="R28" s="261"/>
      <c r="S28" s="331"/>
      <c r="T28" s="255"/>
      <c r="U28" s="263"/>
      <c r="V28" s="263"/>
      <c r="W28" s="263"/>
      <c r="X28" s="263"/>
      <c r="Y28" s="263"/>
      <c r="Z28" s="263"/>
      <c r="AA28" s="263"/>
      <c r="AB28" s="263"/>
      <c r="AC28" s="263"/>
      <c r="AD28" s="263"/>
      <c r="AE28" s="263"/>
      <c r="AF28" s="68"/>
      <c r="AG28" s="68"/>
      <c r="AH28" s="68"/>
      <c r="AI28" s="68"/>
      <c r="AJ28" s="340"/>
      <c r="AO28" s="68"/>
      <c r="AP28" s="68"/>
    </row>
    <row r="29" spans="1:59" s="214" customFormat="1" ht="14.25" customHeight="1">
      <c r="A29" s="326"/>
      <c r="B29" s="329"/>
      <c r="C29" s="329"/>
      <c r="D29" s="329"/>
      <c r="E29" s="329"/>
      <c r="F29" s="329"/>
      <c r="G29" s="329"/>
      <c r="H29" s="328"/>
      <c r="I29" s="328"/>
      <c r="J29" s="328"/>
      <c r="K29" s="328"/>
      <c r="L29" s="328"/>
      <c r="M29" s="328"/>
      <c r="N29" s="328"/>
      <c r="O29" s="328"/>
      <c r="P29" s="328"/>
      <c r="Q29" s="328"/>
      <c r="R29" s="328"/>
      <c r="S29" s="332"/>
      <c r="T29" s="256"/>
      <c r="U29" s="264"/>
      <c r="V29" s="264"/>
      <c r="W29" s="264"/>
      <c r="X29" s="264"/>
      <c r="Y29" s="264"/>
      <c r="Z29" s="264"/>
      <c r="AA29" s="264"/>
      <c r="AB29" s="264"/>
      <c r="AC29" s="264"/>
      <c r="AD29" s="264"/>
      <c r="AE29" s="264"/>
      <c r="AF29" s="337"/>
      <c r="AG29" s="337"/>
      <c r="AH29" s="337"/>
      <c r="AI29" s="337"/>
      <c r="AJ29" s="341"/>
      <c r="AO29" s="68"/>
      <c r="AP29" s="68"/>
    </row>
    <row r="30" spans="1:59" s="214" customFormat="1" ht="14.25" customHeight="1">
      <c r="A30" s="299" t="s">
        <v>56</v>
      </c>
      <c r="B30" s="330"/>
      <c r="C30" s="330"/>
      <c r="D30" s="330"/>
      <c r="E30" s="330"/>
      <c r="F30" s="330"/>
      <c r="G30" s="330"/>
      <c r="H30" s="258"/>
      <c r="I30" s="258"/>
      <c r="J30" s="258"/>
      <c r="K30" s="258"/>
      <c r="L30" s="258"/>
      <c r="M30" s="258"/>
      <c r="N30" s="258"/>
      <c r="O30" s="258"/>
      <c r="P30" s="258"/>
      <c r="Q30" s="258"/>
      <c r="R30" s="258"/>
      <c r="S30" s="319"/>
      <c r="T30" s="254"/>
      <c r="U30" s="262"/>
      <c r="V30" s="262"/>
      <c r="W30" s="262"/>
      <c r="X30" s="262"/>
      <c r="Y30" s="262"/>
      <c r="Z30" s="262" t="s">
        <v>182</v>
      </c>
      <c r="AA30" s="262"/>
      <c r="AB30" s="262"/>
      <c r="AC30" s="262"/>
      <c r="AD30" s="262" t="s">
        <v>183</v>
      </c>
      <c r="AE30" s="262"/>
      <c r="AF30" s="262"/>
      <c r="AG30" s="262"/>
      <c r="AH30" s="262" t="s">
        <v>185</v>
      </c>
      <c r="AI30" s="262"/>
      <c r="AJ30" s="266"/>
      <c r="AO30" s="68"/>
      <c r="AP30" s="68"/>
    </row>
    <row r="31" spans="1:59" s="214" customFormat="1" ht="14.25" customHeight="1">
      <c r="A31" s="325"/>
      <c r="B31" s="261"/>
      <c r="C31" s="261"/>
      <c r="D31" s="261"/>
      <c r="E31" s="261"/>
      <c r="F31" s="261"/>
      <c r="G31" s="261"/>
      <c r="H31" s="261"/>
      <c r="I31" s="261"/>
      <c r="J31" s="261"/>
      <c r="K31" s="261"/>
      <c r="L31" s="261"/>
      <c r="M31" s="261"/>
      <c r="N31" s="261"/>
      <c r="O31" s="261"/>
      <c r="P31" s="261"/>
      <c r="Q31" s="261"/>
      <c r="R31" s="261"/>
      <c r="S31" s="331"/>
      <c r="T31" s="255"/>
      <c r="U31" s="263"/>
      <c r="V31" s="263"/>
      <c r="W31" s="263"/>
      <c r="X31" s="263"/>
      <c r="Y31" s="263"/>
      <c r="Z31" s="263"/>
      <c r="AA31" s="263"/>
      <c r="AB31" s="263"/>
      <c r="AC31" s="263"/>
      <c r="AD31" s="263"/>
      <c r="AE31" s="263"/>
      <c r="AF31" s="263"/>
      <c r="AG31" s="263"/>
      <c r="AH31" s="263"/>
      <c r="AI31" s="263"/>
      <c r="AJ31" s="289"/>
      <c r="AO31" s="68"/>
      <c r="AP31" s="68"/>
    </row>
    <row r="32" spans="1:59" s="214" customFormat="1" ht="14.25" customHeight="1">
      <c r="A32" s="326"/>
      <c r="B32" s="328"/>
      <c r="C32" s="328"/>
      <c r="D32" s="328"/>
      <c r="E32" s="328"/>
      <c r="F32" s="328"/>
      <c r="G32" s="328"/>
      <c r="H32" s="328"/>
      <c r="I32" s="328"/>
      <c r="J32" s="328"/>
      <c r="K32" s="328"/>
      <c r="L32" s="328"/>
      <c r="M32" s="328"/>
      <c r="N32" s="328"/>
      <c r="O32" s="328"/>
      <c r="P32" s="328"/>
      <c r="Q32" s="328"/>
      <c r="R32" s="328"/>
      <c r="S32" s="332"/>
      <c r="T32" s="256"/>
      <c r="U32" s="264"/>
      <c r="V32" s="264"/>
      <c r="W32" s="264"/>
      <c r="X32" s="264"/>
      <c r="Y32" s="264"/>
      <c r="Z32" s="264"/>
      <c r="AA32" s="264"/>
      <c r="AB32" s="264"/>
      <c r="AC32" s="264"/>
      <c r="AD32" s="264"/>
      <c r="AE32" s="264"/>
      <c r="AF32" s="264"/>
      <c r="AG32" s="264"/>
      <c r="AH32" s="264"/>
      <c r="AI32" s="264"/>
      <c r="AJ32" s="290"/>
      <c r="AO32" s="68"/>
      <c r="AP32" s="68"/>
    </row>
    <row r="33" spans="1:47" s="214" customFormat="1" ht="14.25" customHeight="1">
      <c r="A33" s="325" t="s">
        <v>191</v>
      </c>
      <c r="B33" s="261"/>
      <c r="C33" s="261"/>
      <c r="D33" s="261"/>
      <c r="E33" s="261"/>
      <c r="F33" s="261"/>
      <c r="G33" s="261"/>
      <c r="H33" s="261"/>
      <c r="I33" s="261"/>
      <c r="J33" s="261"/>
      <c r="K33" s="261"/>
      <c r="L33" s="261"/>
      <c r="M33" s="261"/>
      <c r="N33" s="261"/>
      <c r="O33" s="261"/>
      <c r="P33" s="261"/>
      <c r="Q33" s="261"/>
      <c r="R33" s="261"/>
      <c r="S33" s="331"/>
      <c r="T33" s="327"/>
      <c r="U33" s="310"/>
      <c r="V33" s="310"/>
      <c r="W33" s="310"/>
      <c r="X33" s="310"/>
      <c r="Y33" s="310"/>
      <c r="Z33" s="310"/>
      <c r="AA33" s="310"/>
      <c r="AB33" s="310"/>
      <c r="AC33" s="310"/>
      <c r="AD33" s="310"/>
      <c r="AE33" s="310"/>
      <c r="AF33" s="310"/>
      <c r="AG33" s="310"/>
      <c r="AH33" s="310"/>
      <c r="AI33" s="310"/>
      <c r="AJ33" s="317"/>
      <c r="AO33" s="68"/>
      <c r="AP33" s="68"/>
    </row>
    <row r="34" spans="1:47" s="214" customFormat="1" ht="14.25" customHeight="1">
      <c r="A34" s="325"/>
      <c r="B34" s="261"/>
      <c r="C34" s="261"/>
      <c r="D34" s="261"/>
      <c r="E34" s="261"/>
      <c r="F34" s="261"/>
      <c r="G34" s="261"/>
      <c r="H34" s="261"/>
      <c r="I34" s="261"/>
      <c r="J34" s="261"/>
      <c r="K34" s="261"/>
      <c r="L34" s="261"/>
      <c r="M34" s="261"/>
      <c r="N34" s="261"/>
      <c r="O34" s="261"/>
      <c r="P34" s="261"/>
      <c r="Q34" s="261"/>
      <c r="R34" s="261"/>
      <c r="S34" s="331"/>
      <c r="T34" s="333"/>
      <c r="U34" s="335"/>
      <c r="V34" s="335"/>
      <c r="W34" s="335"/>
      <c r="X34" s="335"/>
      <c r="Y34" s="335"/>
      <c r="Z34" s="335"/>
      <c r="AA34" s="335"/>
      <c r="AB34" s="335"/>
      <c r="AC34" s="335"/>
      <c r="AD34" s="335"/>
      <c r="AE34" s="335"/>
      <c r="AF34" s="335"/>
      <c r="AG34" s="335"/>
      <c r="AH34" s="335"/>
      <c r="AI34" s="335"/>
      <c r="AJ34" s="338"/>
      <c r="AO34" s="68"/>
      <c r="AP34" s="68"/>
    </row>
    <row r="35" spans="1:47" s="214" customFormat="1" ht="14.25" customHeight="1">
      <c r="A35" s="325"/>
      <c r="B35" s="261"/>
      <c r="C35" s="261"/>
      <c r="D35" s="261"/>
      <c r="E35" s="261"/>
      <c r="F35" s="261"/>
      <c r="G35" s="261"/>
      <c r="H35" s="261"/>
      <c r="I35" s="261"/>
      <c r="J35" s="261"/>
      <c r="K35" s="261"/>
      <c r="L35" s="261"/>
      <c r="M35" s="261"/>
      <c r="N35" s="261"/>
      <c r="O35" s="261"/>
      <c r="P35" s="261"/>
      <c r="Q35" s="261"/>
      <c r="R35" s="261"/>
      <c r="S35" s="331"/>
      <c r="T35" s="333"/>
      <c r="U35" s="335"/>
      <c r="V35" s="335"/>
      <c r="W35" s="335"/>
      <c r="X35" s="335"/>
      <c r="Y35" s="335"/>
      <c r="Z35" s="335"/>
      <c r="AA35" s="335"/>
      <c r="AB35" s="335"/>
      <c r="AC35" s="335"/>
      <c r="AD35" s="335"/>
      <c r="AE35" s="335"/>
      <c r="AF35" s="335"/>
      <c r="AG35" s="335"/>
      <c r="AH35" s="335"/>
      <c r="AI35" s="335"/>
      <c r="AJ35" s="338"/>
      <c r="AO35" s="68"/>
      <c r="AP35" s="68"/>
    </row>
    <row r="36" spans="1:47" s="214" customFormat="1" ht="14.25" customHeight="1">
      <c r="A36" s="325"/>
      <c r="B36" s="261"/>
      <c r="C36" s="261"/>
      <c r="D36" s="261"/>
      <c r="E36" s="261"/>
      <c r="F36" s="261"/>
      <c r="G36" s="261"/>
      <c r="H36" s="261"/>
      <c r="I36" s="261"/>
      <c r="J36" s="261"/>
      <c r="K36" s="261"/>
      <c r="L36" s="261"/>
      <c r="M36" s="261"/>
      <c r="N36" s="261"/>
      <c r="O36" s="261"/>
      <c r="P36" s="261"/>
      <c r="Q36" s="261"/>
      <c r="R36" s="261"/>
      <c r="S36" s="331"/>
      <c r="T36" s="333"/>
      <c r="U36" s="335"/>
      <c r="V36" s="335"/>
      <c r="W36" s="335"/>
      <c r="X36" s="335"/>
      <c r="Y36" s="335"/>
      <c r="Z36" s="335"/>
      <c r="AA36" s="335"/>
      <c r="AB36" s="335"/>
      <c r="AC36" s="335"/>
      <c r="AD36" s="335"/>
      <c r="AE36" s="335"/>
      <c r="AF36" s="335"/>
      <c r="AG36" s="335"/>
      <c r="AH36" s="335"/>
      <c r="AI36" s="335"/>
      <c r="AJ36" s="338"/>
      <c r="AO36" s="68"/>
      <c r="AP36" s="68"/>
    </row>
    <row r="37" spans="1:47" s="214" customFormat="1" ht="14.25" customHeight="1">
      <c r="A37" s="325"/>
      <c r="B37" s="261"/>
      <c r="C37" s="261"/>
      <c r="D37" s="261"/>
      <c r="E37" s="261"/>
      <c r="F37" s="261"/>
      <c r="G37" s="261"/>
      <c r="H37" s="261"/>
      <c r="I37" s="261"/>
      <c r="J37" s="261"/>
      <c r="K37" s="261"/>
      <c r="L37" s="261"/>
      <c r="M37" s="261"/>
      <c r="N37" s="261"/>
      <c r="O37" s="261"/>
      <c r="P37" s="261"/>
      <c r="Q37" s="261"/>
      <c r="R37" s="261"/>
      <c r="S37" s="331"/>
      <c r="T37" s="333"/>
      <c r="U37" s="335"/>
      <c r="V37" s="335"/>
      <c r="W37" s="335"/>
      <c r="X37" s="335"/>
      <c r="Y37" s="335"/>
      <c r="Z37" s="335"/>
      <c r="AA37" s="335"/>
      <c r="AB37" s="335"/>
      <c r="AC37" s="335"/>
      <c r="AD37" s="335"/>
      <c r="AE37" s="335"/>
      <c r="AF37" s="335"/>
      <c r="AG37" s="335"/>
      <c r="AH37" s="335"/>
      <c r="AI37" s="335"/>
      <c r="AJ37" s="338"/>
      <c r="AO37" s="68"/>
      <c r="AP37" s="68"/>
    </row>
    <row r="38" spans="1:47" s="214" customFormat="1" ht="14.25" customHeight="1">
      <c r="A38" s="325"/>
      <c r="B38" s="261"/>
      <c r="C38" s="261"/>
      <c r="D38" s="261"/>
      <c r="E38" s="261"/>
      <c r="F38" s="261"/>
      <c r="G38" s="261"/>
      <c r="H38" s="261"/>
      <c r="I38" s="261"/>
      <c r="J38" s="261"/>
      <c r="K38" s="261"/>
      <c r="L38" s="261"/>
      <c r="M38" s="261"/>
      <c r="N38" s="261"/>
      <c r="O38" s="261"/>
      <c r="P38" s="261"/>
      <c r="Q38" s="261"/>
      <c r="R38" s="261"/>
      <c r="S38" s="331"/>
      <c r="T38" s="333"/>
      <c r="U38" s="335"/>
      <c r="V38" s="335"/>
      <c r="W38" s="335"/>
      <c r="X38" s="335"/>
      <c r="Y38" s="335"/>
      <c r="Z38" s="335"/>
      <c r="AA38" s="335"/>
      <c r="AB38" s="335"/>
      <c r="AC38" s="335"/>
      <c r="AD38" s="335"/>
      <c r="AE38" s="335"/>
      <c r="AF38" s="335"/>
      <c r="AG38" s="335"/>
      <c r="AH38" s="335"/>
      <c r="AI38" s="335"/>
      <c r="AJ38" s="338"/>
      <c r="AO38" s="68"/>
      <c r="AP38" s="68"/>
    </row>
    <row r="39" spans="1:47" s="214" customFormat="1" ht="14.25" customHeight="1">
      <c r="A39" s="326"/>
      <c r="B39" s="328"/>
      <c r="C39" s="328"/>
      <c r="D39" s="328"/>
      <c r="E39" s="328"/>
      <c r="F39" s="328"/>
      <c r="G39" s="328"/>
      <c r="H39" s="328"/>
      <c r="I39" s="328"/>
      <c r="J39" s="328"/>
      <c r="K39" s="328"/>
      <c r="L39" s="328"/>
      <c r="M39" s="328"/>
      <c r="N39" s="328"/>
      <c r="O39" s="328"/>
      <c r="P39" s="328"/>
      <c r="Q39" s="328"/>
      <c r="R39" s="328"/>
      <c r="S39" s="332"/>
      <c r="T39" s="334"/>
      <c r="U39" s="311"/>
      <c r="V39" s="311"/>
      <c r="W39" s="311"/>
      <c r="X39" s="311"/>
      <c r="Y39" s="311"/>
      <c r="Z39" s="311"/>
      <c r="AA39" s="311"/>
      <c r="AB39" s="311"/>
      <c r="AC39" s="311"/>
      <c r="AD39" s="311"/>
      <c r="AE39" s="311"/>
      <c r="AF39" s="311"/>
      <c r="AG39" s="311"/>
      <c r="AH39" s="311"/>
      <c r="AI39" s="311"/>
      <c r="AJ39" s="318"/>
      <c r="AO39" s="68"/>
      <c r="AP39" s="68"/>
    </row>
    <row r="40" spans="1:47" s="214" customFormat="1" ht="14.25" customHeight="1">
      <c r="A40" s="327" t="s">
        <v>192</v>
      </c>
      <c r="B40" s="258"/>
      <c r="C40" s="258"/>
      <c r="D40" s="258"/>
      <c r="E40" s="258"/>
      <c r="F40" s="258"/>
      <c r="G40" s="258"/>
      <c r="H40" s="258"/>
      <c r="I40" s="258"/>
      <c r="J40" s="258"/>
      <c r="K40" s="258"/>
      <c r="L40" s="258"/>
      <c r="M40" s="258"/>
      <c r="N40" s="258"/>
      <c r="O40" s="258"/>
      <c r="P40" s="258"/>
      <c r="Q40" s="258"/>
      <c r="R40" s="258"/>
      <c r="S40" s="319"/>
      <c r="T40" s="327"/>
      <c r="U40" s="310"/>
      <c r="V40" s="310"/>
      <c r="W40" s="310"/>
      <c r="X40" s="310"/>
      <c r="Y40" s="310"/>
      <c r="Z40" s="310"/>
      <c r="AA40" s="310"/>
      <c r="AB40" s="310"/>
      <c r="AC40" s="310"/>
      <c r="AD40" s="310"/>
      <c r="AE40" s="310"/>
      <c r="AF40" s="310"/>
      <c r="AG40" s="310"/>
      <c r="AH40" s="310"/>
      <c r="AI40" s="310"/>
      <c r="AJ40" s="317"/>
      <c r="AO40" s="68"/>
      <c r="AP40" s="68"/>
      <c r="AU40" s="342"/>
    </row>
    <row r="41" spans="1:47" s="214" customFormat="1" ht="14.25" customHeight="1">
      <c r="A41" s="325"/>
      <c r="B41" s="261"/>
      <c r="C41" s="261"/>
      <c r="D41" s="261"/>
      <c r="E41" s="261"/>
      <c r="F41" s="261"/>
      <c r="G41" s="261"/>
      <c r="H41" s="261"/>
      <c r="I41" s="261"/>
      <c r="J41" s="261"/>
      <c r="K41" s="261"/>
      <c r="L41" s="261"/>
      <c r="M41" s="261"/>
      <c r="N41" s="261"/>
      <c r="O41" s="261"/>
      <c r="P41" s="261"/>
      <c r="Q41" s="261"/>
      <c r="R41" s="261"/>
      <c r="S41" s="331"/>
      <c r="T41" s="333"/>
      <c r="U41" s="335"/>
      <c r="V41" s="335"/>
      <c r="W41" s="335"/>
      <c r="X41" s="335"/>
      <c r="Y41" s="335"/>
      <c r="Z41" s="335"/>
      <c r="AA41" s="335"/>
      <c r="AB41" s="335"/>
      <c r="AC41" s="335"/>
      <c r="AD41" s="335"/>
      <c r="AE41" s="335"/>
      <c r="AF41" s="335"/>
      <c r="AG41" s="335"/>
      <c r="AH41" s="335"/>
      <c r="AI41" s="335"/>
      <c r="AJ41" s="338"/>
      <c r="AO41" s="68"/>
      <c r="AP41" s="68"/>
    </row>
    <row r="42" spans="1:47" s="214" customFormat="1" ht="14.25" customHeight="1">
      <c r="A42" s="325"/>
      <c r="B42" s="261"/>
      <c r="C42" s="261"/>
      <c r="D42" s="261"/>
      <c r="E42" s="261"/>
      <c r="F42" s="261"/>
      <c r="G42" s="261"/>
      <c r="H42" s="261"/>
      <c r="I42" s="261"/>
      <c r="J42" s="261"/>
      <c r="K42" s="261"/>
      <c r="L42" s="261"/>
      <c r="M42" s="261"/>
      <c r="N42" s="261"/>
      <c r="O42" s="261"/>
      <c r="P42" s="261"/>
      <c r="Q42" s="261"/>
      <c r="R42" s="261"/>
      <c r="S42" s="331"/>
      <c r="T42" s="333"/>
      <c r="U42" s="335"/>
      <c r="V42" s="335"/>
      <c r="W42" s="335"/>
      <c r="X42" s="335"/>
      <c r="Y42" s="335"/>
      <c r="Z42" s="335"/>
      <c r="AA42" s="335"/>
      <c r="AB42" s="335"/>
      <c r="AC42" s="335"/>
      <c r="AD42" s="335"/>
      <c r="AE42" s="335"/>
      <c r="AF42" s="335"/>
      <c r="AG42" s="335"/>
      <c r="AH42" s="335"/>
      <c r="AI42" s="335"/>
      <c r="AJ42" s="338"/>
      <c r="AO42" s="68"/>
      <c r="AP42" s="68"/>
    </row>
    <row r="43" spans="1:47" s="214" customFormat="1" ht="14.25" customHeight="1">
      <c r="A43" s="325"/>
      <c r="B43" s="261"/>
      <c r="C43" s="261"/>
      <c r="D43" s="261"/>
      <c r="E43" s="261"/>
      <c r="F43" s="261"/>
      <c r="G43" s="261"/>
      <c r="H43" s="261"/>
      <c r="I43" s="261"/>
      <c r="J43" s="261"/>
      <c r="K43" s="261"/>
      <c r="L43" s="261"/>
      <c r="M43" s="261"/>
      <c r="N43" s="261"/>
      <c r="O43" s="261"/>
      <c r="P43" s="261"/>
      <c r="Q43" s="261"/>
      <c r="R43" s="261"/>
      <c r="S43" s="331"/>
      <c r="T43" s="333"/>
      <c r="U43" s="335"/>
      <c r="V43" s="335"/>
      <c r="W43" s="335"/>
      <c r="X43" s="335"/>
      <c r="Y43" s="335"/>
      <c r="Z43" s="335"/>
      <c r="AA43" s="335"/>
      <c r="AB43" s="335"/>
      <c r="AC43" s="335"/>
      <c r="AD43" s="335"/>
      <c r="AE43" s="335"/>
      <c r="AF43" s="335"/>
      <c r="AG43" s="335"/>
      <c r="AH43" s="335"/>
      <c r="AI43" s="335"/>
      <c r="AJ43" s="338"/>
      <c r="AO43" s="68"/>
      <c r="AP43" s="68"/>
    </row>
    <row r="44" spans="1:47" s="214" customFormat="1" ht="14.25" customHeight="1">
      <c r="A44" s="325"/>
      <c r="B44" s="261"/>
      <c r="C44" s="261"/>
      <c r="D44" s="261"/>
      <c r="E44" s="261"/>
      <c r="F44" s="261"/>
      <c r="G44" s="261"/>
      <c r="H44" s="261"/>
      <c r="I44" s="261"/>
      <c r="J44" s="261"/>
      <c r="K44" s="261"/>
      <c r="L44" s="261"/>
      <c r="M44" s="261"/>
      <c r="N44" s="261"/>
      <c r="O44" s="261"/>
      <c r="P44" s="261"/>
      <c r="Q44" s="261"/>
      <c r="R44" s="261"/>
      <c r="S44" s="331"/>
      <c r="T44" s="333"/>
      <c r="U44" s="335"/>
      <c r="V44" s="335"/>
      <c r="W44" s="335"/>
      <c r="X44" s="335"/>
      <c r="Y44" s="335"/>
      <c r="Z44" s="335"/>
      <c r="AA44" s="335"/>
      <c r="AB44" s="335"/>
      <c r="AC44" s="335"/>
      <c r="AD44" s="335"/>
      <c r="AE44" s="335"/>
      <c r="AF44" s="335"/>
      <c r="AG44" s="335"/>
      <c r="AH44" s="335"/>
      <c r="AI44" s="335"/>
      <c r="AJ44" s="338"/>
      <c r="AO44" s="68"/>
      <c r="AP44" s="68"/>
    </row>
    <row r="45" spans="1:47" s="214" customFormat="1" ht="14.25" customHeight="1">
      <c r="A45" s="325"/>
      <c r="B45" s="261"/>
      <c r="C45" s="261"/>
      <c r="D45" s="261"/>
      <c r="E45" s="261"/>
      <c r="F45" s="261"/>
      <c r="G45" s="261"/>
      <c r="H45" s="261"/>
      <c r="I45" s="261"/>
      <c r="J45" s="261"/>
      <c r="K45" s="261"/>
      <c r="L45" s="261"/>
      <c r="M45" s="261"/>
      <c r="N45" s="261"/>
      <c r="O45" s="261"/>
      <c r="P45" s="261"/>
      <c r="Q45" s="261"/>
      <c r="R45" s="261"/>
      <c r="S45" s="331"/>
      <c r="T45" s="333"/>
      <c r="U45" s="335"/>
      <c r="V45" s="335"/>
      <c r="W45" s="335"/>
      <c r="X45" s="335"/>
      <c r="Y45" s="335"/>
      <c r="Z45" s="335"/>
      <c r="AA45" s="335"/>
      <c r="AB45" s="335"/>
      <c r="AC45" s="335"/>
      <c r="AD45" s="335"/>
      <c r="AE45" s="335"/>
      <c r="AF45" s="335"/>
      <c r="AG45" s="335"/>
      <c r="AH45" s="335"/>
      <c r="AI45" s="335"/>
      <c r="AJ45" s="338"/>
      <c r="AO45" s="68"/>
      <c r="AP45" s="68"/>
    </row>
    <row r="46" spans="1:47" s="214" customFormat="1" ht="14.25" customHeight="1">
      <c r="A46" s="326"/>
      <c r="B46" s="328"/>
      <c r="C46" s="328"/>
      <c r="D46" s="328"/>
      <c r="E46" s="328"/>
      <c r="F46" s="328"/>
      <c r="G46" s="328"/>
      <c r="H46" s="328"/>
      <c r="I46" s="328"/>
      <c r="J46" s="328"/>
      <c r="K46" s="328"/>
      <c r="L46" s="328"/>
      <c r="M46" s="328"/>
      <c r="N46" s="328"/>
      <c r="O46" s="328"/>
      <c r="P46" s="328"/>
      <c r="Q46" s="328"/>
      <c r="R46" s="328"/>
      <c r="S46" s="332"/>
      <c r="T46" s="334"/>
      <c r="U46" s="311"/>
      <c r="V46" s="311"/>
      <c r="W46" s="311"/>
      <c r="X46" s="311"/>
      <c r="Y46" s="311"/>
      <c r="Z46" s="311"/>
      <c r="AA46" s="311"/>
      <c r="AB46" s="311"/>
      <c r="AC46" s="311"/>
      <c r="AD46" s="311"/>
      <c r="AE46" s="311"/>
      <c r="AF46" s="311"/>
      <c r="AG46" s="311"/>
      <c r="AH46" s="311"/>
      <c r="AI46" s="311"/>
      <c r="AJ46" s="318"/>
      <c r="AO46" s="68"/>
      <c r="AP46" s="68"/>
    </row>
    <row r="47" spans="1:47" s="214" customFormat="1" ht="14.25" customHeight="1">
      <c r="A47" s="299" t="s">
        <v>196</v>
      </c>
      <c r="B47" s="258"/>
      <c r="C47" s="258"/>
      <c r="D47" s="258"/>
      <c r="E47" s="258"/>
      <c r="F47" s="258"/>
      <c r="G47" s="258"/>
      <c r="H47" s="258"/>
      <c r="I47" s="258"/>
      <c r="J47" s="258"/>
      <c r="K47" s="258"/>
      <c r="L47" s="258"/>
      <c r="M47" s="258"/>
      <c r="N47" s="258"/>
      <c r="O47" s="258"/>
      <c r="P47" s="258"/>
      <c r="Q47" s="258"/>
      <c r="R47" s="258"/>
      <c r="S47" s="319"/>
      <c r="T47" s="254" t="s">
        <v>199</v>
      </c>
      <c r="U47" s="262"/>
      <c r="V47" s="262"/>
      <c r="W47" s="262"/>
      <c r="X47" s="262"/>
      <c r="Y47" s="262" t="s">
        <v>184</v>
      </c>
      <c r="Z47" s="262"/>
      <c r="AA47" s="262"/>
      <c r="AB47" s="262"/>
      <c r="AC47" s="262" t="s">
        <v>182</v>
      </c>
      <c r="AD47" s="262"/>
      <c r="AE47" s="262"/>
      <c r="AF47" s="262" t="s">
        <v>183</v>
      </c>
      <c r="AG47" s="262"/>
      <c r="AH47" s="262"/>
      <c r="AI47" s="262" t="s">
        <v>206</v>
      </c>
      <c r="AJ47" s="266"/>
      <c r="AO47" s="68"/>
      <c r="AP47" s="68"/>
    </row>
    <row r="48" spans="1:47" s="214" customFormat="1" ht="14.25" customHeight="1">
      <c r="A48" s="325"/>
      <c r="B48" s="261"/>
      <c r="C48" s="261"/>
      <c r="D48" s="261"/>
      <c r="E48" s="261"/>
      <c r="F48" s="261"/>
      <c r="G48" s="261"/>
      <c r="H48" s="261"/>
      <c r="I48" s="261"/>
      <c r="J48" s="261"/>
      <c r="K48" s="261"/>
      <c r="L48" s="261"/>
      <c r="M48" s="261"/>
      <c r="N48" s="261"/>
      <c r="O48" s="261"/>
      <c r="P48" s="261"/>
      <c r="Q48" s="261"/>
      <c r="R48" s="261"/>
      <c r="S48" s="331"/>
      <c r="T48" s="255"/>
      <c r="U48" s="263"/>
      <c r="V48" s="263"/>
      <c r="W48" s="263"/>
      <c r="X48" s="263"/>
      <c r="Y48" s="263"/>
      <c r="Z48" s="263"/>
      <c r="AA48" s="263"/>
      <c r="AB48" s="263"/>
      <c r="AC48" s="263"/>
      <c r="AD48" s="263"/>
      <c r="AE48" s="263"/>
      <c r="AF48" s="263"/>
      <c r="AG48" s="263"/>
      <c r="AH48" s="263"/>
      <c r="AI48" s="263"/>
      <c r="AJ48" s="289"/>
      <c r="AO48" s="68"/>
      <c r="AP48" s="68"/>
    </row>
    <row r="49" spans="1:74" s="214" customFormat="1" ht="14.25" customHeight="1">
      <c r="A49" s="326"/>
      <c r="B49" s="328"/>
      <c r="C49" s="328"/>
      <c r="D49" s="328"/>
      <c r="E49" s="328"/>
      <c r="F49" s="328"/>
      <c r="G49" s="328"/>
      <c r="H49" s="328"/>
      <c r="I49" s="328"/>
      <c r="J49" s="328"/>
      <c r="K49" s="328"/>
      <c r="L49" s="328"/>
      <c r="M49" s="328"/>
      <c r="N49" s="328"/>
      <c r="O49" s="328"/>
      <c r="P49" s="328"/>
      <c r="Q49" s="328"/>
      <c r="R49" s="328"/>
      <c r="S49" s="332"/>
      <c r="T49" s="256"/>
      <c r="U49" s="264"/>
      <c r="V49" s="264"/>
      <c r="W49" s="264"/>
      <c r="X49" s="264"/>
      <c r="Y49" s="264"/>
      <c r="Z49" s="264"/>
      <c r="AA49" s="264"/>
      <c r="AB49" s="264"/>
      <c r="AC49" s="264"/>
      <c r="AD49" s="264"/>
      <c r="AE49" s="264"/>
      <c r="AF49" s="264"/>
      <c r="AG49" s="264"/>
      <c r="AH49" s="264"/>
      <c r="AI49" s="264"/>
      <c r="AJ49" s="290"/>
      <c r="AO49" s="68"/>
      <c r="AP49" s="68"/>
    </row>
    <row r="50" spans="1:74" s="214" customFormat="1" ht="14.25" customHeight="1">
      <c r="A50" s="261" t="s">
        <v>47</v>
      </c>
      <c r="B50" s="260"/>
      <c r="C50" s="260" t="s">
        <v>102</v>
      </c>
      <c r="D50" s="260"/>
      <c r="E50" s="260"/>
      <c r="F50" s="260"/>
      <c r="G50" s="260"/>
      <c r="H50" s="260"/>
      <c r="I50" s="260"/>
      <c r="J50" s="260"/>
      <c r="K50" s="260"/>
      <c r="L50" s="260"/>
      <c r="M50" s="260"/>
      <c r="N50" s="260"/>
      <c r="O50" s="260"/>
      <c r="P50" s="260"/>
      <c r="Q50" s="260"/>
      <c r="R50" s="260"/>
      <c r="S50" s="260"/>
      <c r="T50" s="287"/>
      <c r="U50" s="260"/>
      <c r="V50" s="260"/>
      <c r="W50" s="260"/>
      <c r="X50" s="260"/>
      <c r="Y50" s="260"/>
      <c r="Z50" s="260"/>
      <c r="AA50" s="260"/>
      <c r="AB50" s="260"/>
      <c r="AC50" s="260"/>
      <c r="AD50" s="260"/>
      <c r="AE50" s="260"/>
      <c r="AF50" s="260"/>
      <c r="AG50" s="260"/>
      <c r="AH50" s="260"/>
      <c r="AI50" s="260"/>
      <c r="AJ50" s="287"/>
      <c r="AO50" s="68"/>
      <c r="AP50" s="68"/>
    </row>
    <row r="51" spans="1:74" s="214" customFormat="1" ht="14.25" customHeight="1">
      <c r="A51" s="261"/>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O51" s="68"/>
      <c r="AP51" s="68"/>
    </row>
    <row r="52" spans="1:74" s="214" customFormat="1" ht="14.25" customHeight="1">
      <c r="A52" s="261"/>
      <c r="B52" s="260"/>
      <c r="C52" s="260"/>
      <c r="D52" s="260"/>
      <c r="E52" s="260"/>
      <c r="F52" s="260"/>
      <c r="G52" s="260"/>
      <c r="H52" s="263"/>
      <c r="I52" s="263"/>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O52" s="68"/>
      <c r="AP52" s="68"/>
      <c r="AR52" s="324"/>
      <c r="AS52" s="324"/>
      <c r="AT52" s="324"/>
      <c r="AU52" s="324"/>
      <c r="AV52" s="324"/>
      <c r="AW52" s="324"/>
      <c r="AX52" s="324"/>
      <c r="AY52" s="324"/>
      <c r="AZ52" s="324"/>
      <c r="BA52" s="324"/>
      <c r="BB52" s="324"/>
      <c r="BC52" s="324"/>
      <c r="BD52" s="324"/>
    </row>
    <row r="53" spans="1:74" s="214" customFormat="1" ht="14.25" customHeight="1">
      <c r="A53" s="261"/>
      <c r="B53" s="260"/>
      <c r="C53" s="260"/>
      <c r="D53" s="260"/>
      <c r="E53" s="260"/>
      <c r="F53" s="260"/>
      <c r="G53" s="260"/>
      <c r="H53" s="263"/>
      <c r="I53" s="263"/>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O53" s="324"/>
      <c r="AP53" s="324"/>
      <c r="AQ53" s="324"/>
      <c r="AR53" s="324"/>
      <c r="AS53" s="324"/>
      <c r="AT53" s="324"/>
      <c r="AU53" s="324"/>
      <c r="AV53" s="324"/>
      <c r="AW53" s="68"/>
    </row>
    <row r="54" spans="1:74" s="214" customFormat="1" ht="14.25" customHeight="1">
      <c r="A54" s="261"/>
      <c r="B54" s="261"/>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V54" s="68"/>
      <c r="AW54" s="68"/>
    </row>
    <row r="55" spans="1:74" s="214" customFormat="1" ht="14.25" customHeight="1">
      <c r="A55" s="261"/>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row>
    <row r="56" spans="1:74" ht="14.25" customHeight="1">
      <c r="A56" s="324"/>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O56" s="214"/>
      <c r="AP56" s="214"/>
      <c r="AQ56" s="214"/>
      <c r="AR56" s="214"/>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4"/>
      <c r="BO56" s="214"/>
      <c r="BP56" s="214"/>
      <c r="BQ56" s="214"/>
      <c r="BR56" s="214"/>
      <c r="BS56" s="214"/>
      <c r="BT56" s="214"/>
      <c r="BU56" s="214"/>
      <c r="BV56" s="214"/>
    </row>
    <row r="57" spans="1:74" ht="14.25" customHeight="1">
      <c r="A57" s="324"/>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row>
    <row r="58" spans="1:74" ht="20.100000000000001" customHeight="1">
      <c r="A58" s="324"/>
      <c r="B58" s="214"/>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row>
    <row r="59" spans="1:74" ht="20.100000000000001" customHeight="1">
      <c r="A59" s="324"/>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row>
    <row r="60" spans="1:74" ht="20.100000000000001" customHeight="1">
      <c r="A60" s="324"/>
      <c r="B60" s="214"/>
      <c r="C60" s="214"/>
      <c r="D60" s="214"/>
      <c r="E60" s="214"/>
      <c r="F60" s="214"/>
      <c r="G60" s="214"/>
      <c r="H60" s="214"/>
      <c r="I60" s="214"/>
      <c r="J60" s="214"/>
      <c r="K60" s="214"/>
      <c r="L60" s="214"/>
      <c r="M60" s="214"/>
      <c r="N60" s="214"/>
      <c r="O60" s="214"/>
      <c r="P60" s="214"/>
      <c r="Q60" s="214"/>
      <c r="R60" s="214"/>
      <c r="S60" s="214"/>
      <c r="T60" s="214"/>
      <c r="U60" s="214"/>
      <c r="V60" s="214"/>
      <c r="W60" s="214"/>
      <c r="X60" s="214"/>
      <c r="Y60" s="214"/>
      <c r="Z60" s="214"/>
      <c r="AA60" s="214"/>
      <c r="AB60" s="214"/>
      <c r="AC60" s="214"/>
      <c r="AD60" s="214"/>
      <c r="AE60" s="214"/>
      <c r="AF60" s="214"/>
      <c r="AG60" s="214"/>
      <c r="AH60" s="214"/>
      <c r="AI60" s="214"/>
      <c r="AJ60" s="214"/>
    </row>
    <row r="61" spans="1:74" ht="20.100000000000001" customHeight="1">
      <c r="A61" s="324"/>
      <c r="B61" s="214"/>
      <c r="C61" s="214"/>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row>
    <row r="62" spans="1:74" ht="20.100000000000001" customHeight="1">
      <c r="A62" s="324"/>
      <c r="B62" s="214"/>
      <c r="C62" s="214"/>
      <c r="D62" s="214"/>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row>
    <row r="63" spans="1:74" ht="20.100000000000001" customHeight="1">
      <c r="A63" s="324"/>
      <c r="B63" s="214"/>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row>
    <row r="64" spans="1:74" ht="20.100000000000001" customHeight="1">
      <c r="A64" s="324"/>
    </row>
    <row r="65" spans="1:1" ht="20.100000000000001" customHeight="1">
      <c r="A65" s="324"/>
    </row>
    <row r="66" spans="1:1" ht="20.100000000000001" customHeight="1">
      <c r="A66" s="324"/>
    </row>
    <row r="67" spans="1:1" ht="20.100000000000001" customHeight="1">
      <c r="A67" s="324"/>
    </row>
    <row r="68" spans="1:1" ht="20.100000000000001" customHeight="1">
      <c r="A68" s="324"/>
    </row>
    <row r="69" spans="1:1" ht="20.100000000000001" customHeight="1">
      <c r="A69" s="324"/>
    </row>
    <row r="70" spans="1:1" ht="20.100000000000001" customHeight="1">
      <c r="A70" s="324"/>
    </row>
    <row r="71" spans="1:1" ht="20.100000000000001" customHeight="1">
      <c r="A71" s="324"/>
    </row>
    <row r="72" spans="1:1" ht="20.100000000000001" customHeight="1">
      <c r="A72" s="324"/>
    </row>
    <row r="73" spans="1:1" ht="20.100000000000001" customHeight="1">
      <c r="A73" s="324"/>
    </row>
    <row r="74" spans="1:1" ht="20.100000000000001" customHeight="1">
      <c r="A74" s="324"/>
    </row>
    <row r="75" spans="1:1" ht="20.100000000000001" customHeight="1">
      <c r="A75" s="324"/>
    </row>
    <row r="76" spans="1:1" ht="20.100000000000001" customHeight="1">
      <c r="A76" s="324"/>
    </row>
    <row r="77" spans="1:1" ht="20.100000000000001" customHeight="1">
      <c r="A77" s="324"/>
    </row>
    <row r="78" spans="1:1" ht="20.100000000000001" customHeight="1">
      <c r="A78" s="324"/>
    </row>
    <row r="79" spans="1:1" ht="20.100000000000001" customHeight="1">
      <c r="A79" s="324"/>
    </row>
    <row r="80" spans="1:1" ht="20.100000000000001" customHeight="1">
      <c r="A80" s="324"/>
    </row>
    <row r="81" spans="1:1" ht="20.100000000000001" customHeight="1">
      <c r="A81" s="324"/>
    </row>
    <row r="82" spans="1:1" ht="20.100000000000001" customHeight="1">
      <c r="A82" s="324"/>
    </row>
    <row r="83" spans="1:1" ht="20.100000000000001" customHeight="1">
      <c r="A83" s="324"/>
    </row>
    <row r="84" spans="1:1" ht="20.100000000000001" customHeight="1">
      <c r="A84" s="324"/>
    </row>
    <row r="85" spans="1:1" ht="20.100000000000001" customHeight="1">
      <c r="A85" s="324"/>
    </row>
    <row r="86" spans="1:1" ht="20.100000000000001" customHeight="1">
      <c r="A86" s="324"/>
    </row>
    <row r="87" spans="1:1" ht="20.100000000000001" customHeight="1">
      <c r="A87" s="324"/>
    </row>
    <row r="88" spans="1:1" ht="20.100000000000001" customHeight="1">
      <c r="A88" s="324"/>
    </row>
    <row r="89" spans="1:1" ht="20.100000000000001" customHeight="1">
      <c r="A89" s="324"/>
    </row>
    <row r="90" spans="1:1" ht="20.100000000000001" customHeight="1">
      <c r="A90" s="324"/>
    </row>
    <row r="91" spans="1:1" ht="20.100000000000001" customHeight="1">
      <c r="A91" s="324"/>
    </row>
    <row r="92" spans="1:1" ht="20.100000000000001" customHeight="1">
      <c r="A92" s="324"/>
    </row>
    <row r="93" spans="1:1" ht="20.100000000000001" customHeight="1">
      <c r="A93" s="324"/>
    </row>
    <row r="94" spans="1:1" ht="20.100000000000001" customHeight="1">
      <c r="A94" s="324"/>
    </row>
    <row r="95" spans="1:1" ht="20.100000000000001" customHeight="1">
      <c r="A95" s="324"/>
    </row>
    <row r="96" spans="1:1" ht="20.100000000000001" customHeight="1">
      <c r="A96" s="324"/>
    </row>
    <row r="97" spans="1:1" ht="20.100000000000001" customHeight="1">
      <c r="A97" s="324"/>
    </row>
    <row r="98" spans="1:1" ht="20.100000000000001" customHeight="1">
      <c r="A98" s="324"/>
    </row>
    <row r="99" spans="1:1" ht="20.100000000000001" customHeight="1">
      <c r="A99" s="324"/>
    </row>
    <row r="100" spans="1:1" ht="20.100000000000001" customHeight="1">
      <c r="A100" s="324"/>
    </row>
    <row r="101" spans="1:1" ht="20.100000000000001" customHeight="1">
      <c r="A101" s="324"/>
    </row>
    <row r="102" spans="1:1" ht="20.100000000000001" customHeight="1">
      <c r="A102" s="324"/>
    </row>
    <row r="103" spans="1:1" ht="20.100000000000001" customHeight="1">
      <c r="A103" s="324"/>
    </row>
    <row r="104" spans="1:1" ht="20.100000000000001" customHeight="1">
      <c r="A104" s="324"/>
    </row>
    <row r="105" spans="1:1" ht="20.100000000000001" customHeight="1">
      <c r="A105" s="324"/>
    </row>
    <row r="106" spans="1:1" ht="20.100000000000001" customHeight="1">
      <c r="A106" s="324"/>
    </row>
    <row r="107" spans="1:1" ht="20.100000000000001" customHeight="1">
      <c r="A107" s="324"/>
    </row>
    <row r="108" spans="1:1" ht="20.100000000000001" customHeight="1">
      <c r="A108" s="324"/>
    </row>
    <row r="109" spans="1:1" ht="20.100000000000001" customHeight="1">
      <c r="A109" s="324"/>
    </row>
    <row r="110" spans="1:1" ht="20.100000000000001" customHeight="1">
      <c r="A110" s="324"/>
    </row>
    <row r="111" spans="1:1" ht="20.100000000000001" customHeight="1">
      <c r="A111" s="324"/>
    </row>
    <row r="112" spans="1:1" ht="20.100000000000001" customHeight="1">
      <c r="A112" s="324"/>
    </row>
    <row r="113" spans="1:1" ht="20.100000000000001" customHeight="1">
      <c r="A113" s="324"/>
    </row>
    <row r="114" spans="1:1" ht="20.100000000000001" customHeight="1">
      <c r="A114" s="324"/>
    </row>
    <row r="115" spans="1:1" ht="20.100000000000001" customHeight="1">
      <c r="A115" s="324"/>
    </row>
    <row r="116" spans="1:1" ht="20.100000000000001" customHeight="1">
      <c r="A116" s="324"/>
    </row>
    <row r="117" spans="1:1" ht="20.100000000000001" customHeight="1">
      <c r="A117" s="324"/>
    </row>
    <row r="118" spans="1:1" ht="20.100000000000001" customHeight="1">
      <c r="A118" s="324"/>
    </row>
    <row r="119" spans="1:1" ht="20.100000000000001" customHeight="1">
      <c r="A119" s="324"/>
    </row>
    <row r="120" spans="1:1" ht="20.100000000000001" customHeight="1">
      <c r="A120" s="324"/>
    </row>
    <row r="121" spans="1:1" ht="20.100000000000001" customHeight="1">
      <c r="A121" s="324"/>
    </row>
    <row r="122" spans="1:1" ht="20.100000000000001" customHeight="1">
      <c r="A122" s="324"/>
    </row>
    <row r="123" spans="1:1" ht="20.100000000000001" customHeight="1">
      <c r="A123" s="324"/>
    </row>
    <row r="124" spans="1:1" ht="20.100000000000001" customHeight="1">
      <c r="A124" s="324"/>
    </row>
    <row r="125" spans="1:1" ht="20.100000000000001" customHeight="1">
      <c r="A125" s="324"/>
    </row>
    <row r="126" spans="1:1" ht="20.100000000000001" customHeight="1">
      <c r="A126" s="324"/>
    </row>
    <row r="127" spans="1:1" ht="20.100000000000001" customHeight="1">
      <c r="A127" s="324"/>
    </row>
    <row r="128" spans="1:1" ht="20.100000000000001" customHeight="1">
      <c r="A128" s="324"/>
    </row>
    <row r="129" spans="1:1" ht="20.100000000000001" customHeight="1">
      <c r="A129" s="324"/>
    </row>
    <row r="130" spans="1:1" ht="20.100000000000001" customHeight="1">
      <c r="A130" s="324"/>
    </row>
    <row r="131" spans="1:1" ht="20.100000000000001" customHeight="1">
      <c r="A131" s="324"/>
    </row>
    <row r="132" spans="1:1" ht="20.100000000000001" customHeight="1">
      <c r="A132" s="324"/>
    </row>
    <row r="133" spans="1:1" ht="20.100000000000001" customHeight="1">
      <c r="A133" s="324"/>
    </row>
    <row r="134" spans="1:1" ht="20.100000000000001" customHeight="1">
      <c r="A134" s="324"/>
    </row>
    <row r="135" spans="1:1" ht="20.100000000000001" customHeight="1">
      <c r="A135" s="324"/>
    </row>
    <row r="136" spans="1:1" ht="20.100000000000001" customHeight="1">
      <c r="A136" s="324"/>
    </row>
    <row r="137" spans="1:1" ht="20.100000000000001" customHeight="1">
      <c r="A137" s="324"/>
    </row>
    <row r="138" spans="1:1" ht="20.100000000000001" customHeight="1">
      <c r="A138" s="324"/>
    </row>
    <row r="139" spans="1:1" ht="20.100000000000001" customHeight="1">
      <c r="A139" s="324"/>
    </row>
    <row r="140" spans="1:1" ht="20.100000000000001" customHeight="1">
      <c r="A140" s="324"/>
    </row>
    <row r="141" spans="1:1" ht="20.100000000000001" customHeight="1">
      <c r="A141" s="324"/>
    </row>
    <row r="142" spans="1:1" ht="20.100000000000001" customHeight="1">
      <c r="A142" s="324"/>
    </row>
    <row r="143" spans="1:1" ht="20.100000000000001" customHeight="1">
      <c r="A143" s="324"/>
    </row>
    <row r="144" spans="1:1" ht="20.100000000000001" customHeight="1">
      <c r="A144" s="324"/>
    </row>
    <row r="145" spans="1:1" ht="20.100000000000001" customHeight="1">
      <c r="A145" s="324"/>
    </row>
    <row r="146" spans="1:1" ht="20.100000000000001" customHeight="1">
      <c r="A146" s="324"/>
    </row>
    <row r="147" spans="1:1" ht="20.100000000000001" customHeight="1">
      <c r="A147" s="324"/>
    </row>
    <row r="148" spans="1:1" ht="20.100000000000001" customHeight="1">
      <c r="A148" s="324"/>
    </row>
    <row r="149" spans="1:1" ht="20.100000000000001" customHeight="1">
      <c r="A149" s="324"/>
    </row>
    <row r="150" spans="1:1" ht="20.100000000000001" customHeight="1">
      <c r="A150" s="324"/>
    </row>
    <row r="151" spans="1:1" ht="20.100000000000001" customHeight="1">
      <c r="A151" s="324"/>
    </row>
    <row r="152" spans="1:1" ht="20.100000000000001" customHeight="1">
      <c r="A152" s="324"/>
    </row>
    <row r="153" spans="1:1" ht="20.100000000000001" customHeight="1">
      <c r="A153" s="324"/>
    </row>
    <row r="154" spans="1:1" ht="20.100000000000001" customHeight="1">
      <c r="A154" s="324"/>
    </row>
  </sheetData>
  <mergeCells count="50">
    <mergeCell ref="A4:AJ4"/>
    <mergeCell ref="X7:AC7"/>
    <mergeCell ref="AE7:AF7"/>
    <mergeCell ref="AH7:AI7"/>
    <mergeCell ref="S9:U9"/>
    <mergeCell ref="S11:T11"/>
    <mergeCell ref="S13:X13"/>
    <mergeCell ref="T17:Z17"/>
    <mergeCell ref="T18:W18"/>
    <mergeCell ref="T21:V21"/>
    <mergeCell ref="W21:AJ21"/>
    <mergeCell ref="B8:G9"/>
    <mergeCell ref="H8:N9"/>
    <mergeCell ref="V9:AJ10"/>
    <mergeCell ref="U11:AJ12"/>
    <mergeCell ref="Y13:AJ14"/>
    <mergeCell ref="A19:S23"/>
    <mergeCell ref="T19:U20"/>
    <mergeCell ref="V19:AJ20"/>
    <mergeCell ref="T22:AJ23"/>
    <mergeCell ref="A24:S26"/>
    <mergeCell ref="T24:AJ26"/>
    <mergeCell ref="A27:S29"/>
    <mergeCell ref="T27:W29"/>
    <mergeCell ref="X27:Z29"/>
    <mergeCell ref="AA27:AB29"/>
    <mergeCell ref="AC27:AE29"/>
    <mergeCell ref="AF27:AJ29"/>
    <mergeCell ref="A30:S32"/>
    <mergeCell ref="T30:Y32"/>
    <mergeCell ref="Z30:Z32"/>
    <mergeCell ref="AA30:AC32"/>
    <mergeCell ref="AD30:AD32"/>
    <mergeCell ref="AE30:AG32"/>
    <mergeCell ref="AH30:AH32"/>
    <mergeCell ref="AI30:AJ32"/>
    <mergeCell ref="A47:S49"/>
    <mergeCell ref="T47:X49"/>
    <mergeCell ref="Y47:Y49"/>
    <mergeCell ref="Z47:AB49"/>
    <mergeCell ref="AC47:AC49"/>
    <mergeCell ref="AD47:AE49"/>
    <mergeCell ref="AF47:AF49"/>
    <mergeCell ref="AG47:AH49"/>
    <mergeCell ref="AI47:AI49"/>
    <mergeCell ref="AJ47:AJ49"/>
    <mergeCell ref="A33:S39"/>
    <mergeCell ref="T33:AJ39"/>
    <mergeCell ref="A40:S46"/>
    <mergeCell ref="T40:AJ46"/>
  </mergeCells>
  <phoneticPr fontId="10"/>
  <printOptions horizontalCentered="1"/>
  <pageMargins left="0.70866141732283472" right="0.70866141732283472" top="0.74803149606299213" bottom="0.74803149606299213" header="0.31496062992125984" footer="0.31496062992125984"/>
  <pageSetup paperSize="9" scale="90"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V134"/>
  <sheetViews>
    <sheetView showGridLines="0" view="pageBreakPreview" zoomScaleNormal="80" zoomScaleSheetLayoutView="100" workbookViewId="0"/>
  </sheetViews>
  <sheetFormatPr defaultColWidth="2.44140625" defaultRowHeight="21" customHeight="1"/>
  <cols>
    <col min="1" max="1" width="2.44140625" style="253"/>
    <col min="2" max="36" width="2.44140625" style="216"/>
    <col min="37" max="38" width="2.88671875" style="216" customWidth="1"/>
    <col min="39" max="16384" width="2.44140625" style="216"/>
  </cols>
  <sheetData>
    <row r="1" spans="1:74" ht="21" customHeight="1">
      <c r="A1" s="218" t="s">
        <v>224</v>
      </c>
      <c r="P1" s="286"/>
      <c r="Y1" s="214"/>
      <c r="Z1" s="214"/>
      <c r="AA1" s="214"/>
      <c r="AB1" s="214"/>
      <c r="AC1" s="214"/>
      <c r="AD1" s="214"/>
      <c r="AE1" s="214"/>
      <c r="AF1" s="214"/>
      <c r="AG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row>
    <row r="2" spans="1:74" ht="21" customHeight="1">
      <c r="Y2" s="214"/>
      <c r="Z2" s="214"/>
      <c r="AA2" s="214"/>
      <c r="AB2" s="214"/>
      <c r="AC2" s="214"/>
      <c r="AD2" s="214"/>
      <c r="AE2" s="214"/>
      <c r="AF2" s="214"/>
      <c r="AG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row>
    <row r="3" spans="1:74" ht="21" customHeight="1">
      <c r="AO3" s="214"/>
      <c r="AP3" s="214"/>
      <c r="AQ3" s="214"/>
      <c r="AR3" s="214"/>
      <c r="AS3" s="214"/>
      <c r="AT3" s="214"/>
      <c r="AU3" s="214"/>
      <c r="AV3" s="214"/>
      <c r="AW3" s="214"/>
      <c r="AX3" s="214"/>
      <c r="AY3" s="214"/>
      <c r="AZ3" s="214"/>
      <c r="BA3" s="214"/>
      <c r="BB3" s="214"/>
      <c r="BC3" s="214"/>
      <c r="BD3" s="214"/>
      <c r="BE3" s="214"/>
      <c r="BF3" s="214"/>
      <c r="BG3" s="214"/>
      <c r="BH3" s="214"/>
      <c r="BI3" s="214"/>
    </row>
    <row r="4" spans="1:74" ht="21" customHeight="1">
      <c r="A4" s="186" t="s">
        <v>228</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O4" s="214"/>
      <c r="AP4" s="214"/>
      <c r="AQ4" s="214"/>
      <c r="AR4" s="214"/>
      <c r="AS4" s="214"/>
      <c r="AT4" s="214"/>
      <c r="AU4" s="214"/>
      <c r="AV4" s="214"/>
      <c r="AW4" s="214"/>
      <c r="AX4" s="214"/>
      <c r="AY4" s="214"/>
      <c r="AZ4" s="214"/>
      <c r="BA4" s="214"/>
      <c r="BB4" s="214"/>
      <c r="BC4" s="214"/>
      <c r="BD4" s="214"/>
      <c r="BE4" s="214"/>
      <c r="BF4" s="214"/>
      <c r="BG4" s="214"/>
      <c r="BH4" s="214"/>
      <c r="BI4" s="214"/>
    </row>
    <row r="5" spans="1:74" ht="21" customHeight="1">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row>
    <row r="6" spans="1:74" ht="21" customHeight="1">
      <c r="G6" s="214"/>
      <c r="H6" s="214"/>
      <c r="I6" s="214"/>
      <c r="J6" s="214"/>
      <c r="K6" s="214"/>
      <c r="L6" s="214"/>
      <c r="M6" s="214"/>
      <c r="N6" s="214"/>
      <c r="O6" s="214"/>
      <c r="P6" s="214"/>
      <c r="Q6" s="214"/>
      <c r="R6" s="214"/>
      <c r="S6" s="214"/>
      <c r="T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row>
    <row r="7" spans="1:74" ht="21" customHeight="1">
      <c r="C7" s="214"/>
      <c r="D7" s="214"/>
      <c r="F7" s="214"/>
      <c r="G7" s="214"/>
      <c r="H7" s="214"/>
      <c r="I7" s="214"/>
      <c r="J7" s="214"/>
      <c r="K7" s="214"/>
      <c r="L7" s="214"/>
      <c r="M7" s="214"/>
      <c r="X7" s="312"/>
      <c r="Y7" s="312"/>
      <c r="Z7" s="312"/>
      <c r="AA7" s="312"/>
      <c r="AB7" s="312"/>
      <c r="AC7" s="312"/>
      <c r="AD7" s="216" t="s">
        <v>52</v>
      </c>
      <c r="AE7" s="186"/>
      <c r="AF7" s="186"/>
      <c r="AG7" s="216" t="s">
        <v>131</v>
      </c>
      <c r="AH7" s="186"/>
      <c r="AI7" s="186"/>
      <c r="AJ7" s="216" t="s">
        <v>137</v>
      </c>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row>
    <row r="8" spans="1:74" ht="21" customHeight="1">
      <c r="B8" s="253"/>
      <c r="C8" s="253"/>
      <c r="D8" s="253"/>
      <c r="E8" s="253"/>
      <c r="F8" s="253"/>
      <c r="G8" s="253"/>
      <c r="H8" s="68" t="s">
        <v>222</v>
      </c>
      <c r="I8" s="68"/>
      <c r="J8" s="68"/>
      <c r="K8" s="68"/>
      <c r="L8" s="68"/>
      <c r="M8" s="68"/>
      <c r="N8" s="68"/>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row>
    <row r="9" spans="1:74" ht="21" customHeight="1">
      <c r="A9" s="216"/>
      <c r="B9" s="253"/>
      <c r="C9" s="253"/>
      <c r="D9" s="253"/>
      <c r="E9" s="253"/>
      <c r="F9" s="253"/>
      <c r="G9" s="253"/>
      <c r="H9" s="68"/>
      <c r="I9" s="68"/>
      <c r="J9" s="68"/>
      <c r="K9" s="68"/>
      <c r="L9" s="68"/>
      <c r="M9" s="68"/>
      <c r="N9" s="68"/>
      <c r="S9" s="288" t="s">
        <v>98</v>
      </c>
      <c r="T9" s="288"/>
      <c r="U9" s="288"/>
      <c r="V9" s="218"/>
      <c r="W9" s="225"/>
      <c r="X9" s="225"/>
      <c r="Y9" s="225"/>
      <c r="Z9" s="225"/>
      <c r="AA9" s="225"/>
      <c r="AB9" s="225"/>
      <c r="AC9" s="225"/>
      <c r="AD9" s="225"/>
      <c r="AE9" s="225"/>
      <c r="AF9" s="225"/>
      <c r="AG9" s="225"/>
      <c r="AH9" s="225"/>
      <c r="AI9" s="225"/>
      <c r="AJ9" s="225"/>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row>
    <row r="10" spans="1:74" ht="21" customHeight="1">
      <c r="C10" s="214"/>
      <c r="D10" s="214"/>
      <c r="E10" s="214"/>
      <c r="F10" s="214"/>
      <c r="G10" s="214"/>
      <c r="H10" s="214"/>
      <c r="I10" s="214"/>
      <c r="J10" s="214"/>
      <c r="K10" s="214"/>
      <c r="L10" s="214"/>
      <c r="M10" s="214"/>
      <c r="S10" s="218"/>
      <c r="T10" s="218"/>
      <c r="U10" s="218"/>
      <c r="V10" s="218"/>
      <c r="W10" s="225"/>
      <c r="X10" s="225"/>
      <c r="Y10" s="225"/>
      <c r="Z10" s="225"/>
      <c r="AA10" s="225"/>
      <c r="AB10" s="225"/>
      <c r="AC10" s="225"/>
      <c r="AD10" s="225"/>
      <c r="AE10" s="225"/>
      <c r="AF10" s="225"/>
      <c r="AG10" s="225"/>
      <c r="AH10" s="225"/>
      <c r="AI10" s="225"/>
      <c r="AJ10" s="225"/>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row>
    <row r="11" spans="1:74" ht="21" customHeight="1">
      <c r="C11" s="214"/>
      <c r="D11" s="214"/>
      <c r="E11" s="214"/>
      <c r="F11" s="214"/>
      <c r="G11" s="214"/>
      <c r="H11" s="214"/>
      <c r="I11" s="214"/>
      <c r="J11" s="214"/>
      <c r="K11" s="214"/>
      <c r="L11" s="214"/>
      <c r="M11" s="214"/>
      <c r="O11" s="285" t="s">
        <v>172</v>
      </c>
      <c r="S11" s="288" t="s">
        <v>100</v>
      </c>
      <c r="T11" s="288"/>
      <c r="U11" s="218"/>
      <c r="W11" s="225"/>
      <c r="X11" s="225"/>
      <c r="Y11" s="225"/>
      <c r="Z11" s="225"/>
      <c r="AA11" s="225"/>
      <c r="AB11" s="225"/>
      <c r="AC11" s="225"/>
      <c r="AD11" s="225"/>
      <c r="AE11" s="225"/>
      <c r="AF11" s="225"/>
      <c r="AG11" s="225"/>
      <c r="AH11" s="225"/>
      <c r="AI11" s="225"/>
      <c r="AJ11" s="225"/>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row>
    <row r="12" spans="1:74" ht="21" customHeight="1">
      <c r="C12" s="214"/>
      <c r="D12" s="214"/>
      <c r="E12" s="214"/>
      <c r="F12" s="214"/>
      <c r="G12" s="214"/>
      <c r="H12" s="214"/>
      <c r="I12" s="214"/>
      <c r="J12" s="214"/>
      <c r="K12" s="214"/>
      <c r="L12" s="214"/>
      <c r="M12" s="214"/>
      <c r="S12" s="218"/>
      <c r="T12" s="218"/>
      <c r="U12" s="218"/>
      <c r="V12" s="312"/>
      <c r="W12" s="225"/>
      <c r="X12" s="225"/>
      <c r="Y12" s="225"/>
      <c r="Z12" s="225"/>
      <c r="AA12" s="225"/>
      <c r="AB12" s="225"/>
      <c r="AC12" s="225"/>
      <c r="AD12" s="225"/>
      <c r="AE12" s="225"/>
      <c r="AF12" s="225"/>
      <c r="AG12" s="225"/>
      <c r="AH12" s="225"/>
      <c r="AI12" s="225"/>
      <c r="AJ12" s="225"/>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row>
    <row r="13" spans="1:74" ht="21" customHeight="1">
      <c r="C13" s="214"/>
      <c r="D13" s="214"/>
      <c r="E13" s="214"/>
      <c r="F13" s="214"/>
      <c r="G13" s="214"/>
      <c r="H13" s="214"/>
      <c r="I13" s="214"/>
      <c r="J13" s="214"/>
      <c r="K13" s="214"/>
      <c r="L13" s="214"/>
      <c r="M13" s="214"/>
      <c r="S13" s="288" t="s">
        <v>103</v>
      </c>
      <c r="T13" s="288"/>
      <c r="U13" s="288"/>
      <c r="V13" s="288"/>
      <c r="W13" s="288"/>
      <c r="X13" s="288"/>
      <c r="Y13" s="288"/>
      <c r="Z13" s="225"/>
      <c r="AA13" s="225"/>
      <c r="AB13" s="225"/>
      <c r="AC13" s="225"/>
      <c r="AD13" s="225"/>
      <c r="AE13" s="225"/>
      <c r="AF13" s="225"/>
      <c r="AG13" s="225"/>
      <c r="AH13" s="225"/>
      <c r="AI13" s="225"/>
      <c r="AJ13" s="225"/>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row>
    <row r="14" spans="1:74" ht="21" customHeight="1">
      <c r="S14" s="218"/>
      <c r="T14" s="218"/>
      <c r="U14" s="218"/>
      <c r="V14" s="218"/>
      <c r="W14" s="218"/>
      <c r="X14" s="218"/>
      <c r="Y14" s="218"/>
      <c r="Z14" s="225"/>
      <c r="AA14" s="225"/>
      <c r="AB14" s="225"/>
      <c r="AC14" s="225"/>
      <c r="AD14" s="225"/>
      <c r="AE14" s="225"/>
      <c r="AF14" s="225"/>
      <c r="AG14" s="225"/>
      <c r="AH14" s="225"/>
      <c r="AI14" s="225"/>
      <c r="AJ14" s="225"/>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row>
    <row r="15" spans="1:74" ht="21" customHeight="1">
      <c r="E15" s="216" t="s">
        <v>232</v>
      </c>
      <c r="S15" s="218"/>
      <c r="T15" s="218"/>
      <c r="U15" s="218"/>
      <c r="V15" s="218"/>
      <c r="W15" s="218"/>
      <c r="X15" s="218"/>
      <c r="Y15" s="218"/>
      <c r="Z15" s="225"/>
      <c r="AA15" s="225"/>
      <c r="AB15" s="225"/>
      <c r="AC15" s="225"/>
      <c r="AD15" s="225"/>
      <c r="AE15" s="225"/>
      <c r="AF15" s="225"/>
      <c r="AG15" s="225"/>
      <c r="AH15" s="225"/>
      <c r="AI15" s="225"/>
      <c r="AJ15" s="225"/>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14"/>
      <c r="BU15" s="214"/>
      <c r="BV15" s="214"/>
    </row>
    <row r="16" spans="1:74" ht="21" customHeight="1">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row>
    <row r="17" spans="1:59" s="214" customFormat="1" ht="21" customHeight="1">
      <c r="A17" s="324"/>
      <c r="T17" s="118" t="s">
        <v>176</v>
      </c>
      <c r="U17" s="122"/>
      <c r="V17" s="122"/>
      <c r="W17" s="122"/>
      <c r="X17" s="122"/>
      <c r="Y17" s="122"/>
      <c r="Z17" s="131"/>
      <c r="AA17" s="313"/>
      <c r="AB17" s="314"/>
      <c r="AC17" s="136"/>
      <c r="AD17" s="315"/>
      <c r="AE17" s="314"/>
      <c r="AF17" s="314"/>
      <c r="AG17" s="314"/>
      <c r="AH17" s="314"/>
      <c r="AI17" s="314"/>
      <c r="AJ17" s="316"/>
      <c r="AO17" s="68"/>
      <c r="AP17" s="68"/>
      <c r="AQ17" s="68"/>
      <c r="AR17" s="68"/>
      <c r="AS17" s="68"/>
      <c r="AT17" s="68"/>
      <c r="AU17" s="68"/>
    </row>
    <row r="18" spans="1:59" s="15" customFormat="1" ht="21" customHeight="1">
      <c r="A18" s="16"/>
      <c r="B18" s="16"/>
      <c r="C18" s="16"/>
      <c r="D18" s="16"/>
      <c r="E18" s="16"/>
      <c r="F18" s="16"/>
      <c r="G18" s="16"/>
      <c r="H18" s="16"/>
      <c r="I18" s="16"/>
      <c r="J18" s="16"/>
      <c r="K18" s="16"/>
      <c r="L18" s="16"/>
      <c r="M18" s="16"/>
      <c r="N18" s="16"/>
      <c r="O18" s="16"/>
      <c r="P18" s="16"/>
      <c r="Q18" s="16"/>
      <c r="R18" s="16"/>
      <c r="T18" s="118" t="s">
        <v>112</v>
      </c>
      <c r="U18" s="122"/>
      <c r="V18" s="122"/>
      <c r="W18" s="131"/>
      <c r="X18" s="134"/>
      <c r="Y18" s="136"/>
      <c r="Z18" s="136"/>
      <c r="AA18" s="136"/>
      <c r="AB18" s="136"/>
      <c r="AC18" s="136"/>
      <c r="AD18" s="136"/>
      <c r="AE18" s="136"/>
      <c r="AF18" s="136"/>
      <c r="AG18" s="136"/>
      <c r="AH18" s="147"/>
      <c r="AI18" s="147"/>
      <c r="AJ18" s="155"/>
    </row>
    <row r="19" spans="1:59" s="214" customFormat="1" ht="21" customHeight="1">
      <c r="A19" s="299" t="s">
        <v>229</v>
      </c>
      <c r="B19" s="258"/>
      <c r="C19" s="258"/>
      <c r="D19" s="258"/>
      <c r="E19" s="258"/>
      <c r="F19" s="258"/>
      <c r="G19" s="258"/>
      <c r="H19" s="258"/>
      <c r="I19" s="258"/>
      <c r="J19" s="258"/>
      <c r="K19" s="258"/>
      <c r="L19" s="258"/>
      <c r="M19" s="258"/>
      <c r="N19" s="258"/>
      <c r="O19" s="258"/>
      <c r="P19" s="258"/>
      <c r="Q19" s="258"/>
      <c r="R19" s="258"/>
      <c r="S19" s="319"/>
      <c r="T19" s="299" t="s">
        <v>100</v>
      </c>
      <c r="U19" s="258"/>
      <c r="V19" s="258"/>
      <c r="W19" s="258"/>
      <c r="X19" s="258"/>
      <c r="Y19" s="258"/>
      <c r="Z19" s="258"/>
      <c r="AA19" s="258"/>
      <c r="AB19" s="258"/>
      <c r="AC19" s="258"/>
      <c r="AD19" s="258"/>
      <c r="AE19" s="258"/>
      <c r="AF19" s="258"/>
      <c r="AG19" s="258"/>
      <c r="AH19" s="258"/>
      <c r="AI19" s="258"/>
      <c r="AJ19" s="319"/>
      <c r="AO19" s="68"/>
      <c r="AP19" s="68"/>
      <c r="AQ19" s="68"/>
      <c r="AR19" s="68"/>
      <c r="AS19" s="68"/>
      <c r="AT19" s="68"/>
      <c r="AU19" s="68"/>
      <c r="AZ19" s="68"/>
      <c r="BA19" s="68"/>
      <c r="BF19" s="68"/>
      <c r="BG19" s="68"/>
    </row>
    <row r="20" spans="1:59" s="214" customFormat="1" ht="21" customHeight="1">
      <c r="A20" s="325"/>
      <c r="B20" s="261"/>
      <c r="C20" s="261"/>
      <c r="D20" s="261"/>
      <c r="E20" s="261"/>
      <c r="F20" s="261"/>
      <c r="G20" s="261"/>
      <c r="H20" s="261"/>
      <c r="I20" s="261"/>
      <c r="J20" s="261"/>
      <c r="K20" s="261"/>
      <c r="L20" s="261"/>
      <c r="M20" s="261"/>
      <c r="N20" s="261"/>
      <c r="O20" s="261"/>
      <c r="P20" s="261"/>
      <c r="Q20" s="261"/>
      <c r="R20" s="261"/>
      <c r="S20" s="331"/>
      <c r="T20" s="256"/>
      <c r="U20" s="264"/>
      <c r="V20" s="328"/>
      <c r="W20" s="328"/>
      <c r="X20" s="328"/>
      <c r="Y20" s="328"/>
      <c r="Z20" s="328"/>
      <c r="AA20" s="328"/>
      <c r="AB20" s="328"/>
      <c r="AC20" s="328"/>
      <c r="AD20" s="328"/>
      <c r="AE20" s="328"/>
      <c r="AF20" s="328"/>
      <c r="AG20" s="328"/>
      <c r="AH20" s="328"/>
      <c r="AI20" s="328"/>
      <c r="AJ20" s="332"/>
      <c r="AO20" s="68"/>
      <c r="AP20" s="68"/>
      <c r="AQ20" s="68"/>
      <c r="AR20" s="68"/>
      <c r="AS20" s="68"/>
      <c r="AT20" s="68"/>
      <c r="AU20" s="68"/>
      <c r="AZ20" s="68"/>
      <c r="BA20" s="68"/>
      <c r="BF20" s="68"/>
      <c r="BG20" s="68"/>
    </row>
    <row r="21" spans="1:59" s="214" customFormat="1" ht="21" customHeight="1">
      <c r="A21" s="325"/>
      <c r="B21" s="261"/>
      <c r="C21" s="261"/>
      <c r="D21" s="261"/>
      <c r="E21" s="261"/>
      <c r="F21" s="261"/>
      <c r="G21" s="261"/>
      <c r="H21" s="261"/>
      <c r="I21" s="261"/>
      <c r="J21" s="261"/>
      <c r="K21" s="261"/>
      <c r="L21" s="261"/>
      <c r="M21" s="261"/>
      <c r="N21" s="261"/>
      <c r="O21" s="261"/>
      <c r="P21" s="261"/>
      <c r="Q21" s="261"/>
      <c r="R21" s="261"/>
      <c r="S21" s="331"/>
      <c r="T21" s="299" t="s">
        <v>98</v>
      </c>
      <c r="U21" s="258"/>
      <c r="V21" s="258"/>
      <c r="W21" s="262"/>
      <c r="X21" s="262"/>
      <c r="Y21" s="262"/>
      <c r="Z21" s="262"/>
      <c r="AA21" s="262"/>
      <c r="AB21" s="262"/>
      <c r="AC21" s="262"/>
      <c r="AD21" s="262"/>
      <c r="AE21" s="262"/>
      <c r="AF21" s="262"/>
      <c r="AG21" s="262"/>
      <c r="AH21" s="262"/>
      <c r="AI21" s="262"/>
      <c r="AJ21" s="266"/>
      <c r="AO21" s="68"/>
    </row>
    <row r="22" spans="1:59" s="214" customFormat="1" ht="21" customHeight="1">
      <c r="A22" s="325"/>
      <c r="B22" s="261"/>
      <c r="C22" s="261"/>
      <c r="D22" s="261"/>
      <c r="E22" s="261"/>
      <c r="F22" s="261"/>
      <c r="G22" s="261"/>
      <c r="H22" s="261"/>
      <c r="I22" s="261"/>
      <c r="J22" s="261"/>
      <c r="K22" s="261"/>
      <c r="L22" s="261"/>
      <c r="M22" s="261"/>
      <c r="N22" s="261"/>
      <c r="O22" s="261"/>
      <c r="P22" s="261"/>
      <c r="Q22" s="261"/>
      <c r="R22" s="261"/>
      <c r="S22" s="331"/>
      <c r="T22" s="325"/>
      <c r="U22" s="261"/>
      <c r="V22" s="261"/>
      <c r="W22" s="261"/>
      <c r="X22" s="261"/>
      <c r="Y22" s="261"/>
      <c r="Z22" s="261"/>
      <c r="AA22" s="261"/>
      <c r="AB22" s="261"/>
      <c r="AC22" s="261"/>
      <c r="AD22" s="261"/>
      <c r="AE22" s="261"/>
      <c r="AF22" s="261"/>
      <c r="AG22" s="261"/>
      <c r="AH22" s="261"/>
      <c r="AI22" s="261"/>
      <c r="AJ22" s="331"/>
      <c r="AO22" s="68"/>
    </row>
    <row r="23" spans="1:59" s="214" customFormat="1" ht="21" customHeight="1">
      <c r="A23" s="326"/>
      <c r="B23" s="328"/>
      <c r="C23" s="328"/>
      <c r="D23" s="328"/>
      <c r="E23" s="328"/>
      <c r="F23" s="328"/>
      <c r="G23" s="328"/>
      <c r="H23" s="328"/>
      <c r="I23" s="328"/>
      <c r="J23" s="328"/>
      <c r="K23" s="328"/>
      <c r="L23" s="328"/>
      <c r="M23" s="328"/>
      <c r="N23" s="328"/>
      <c r="O23" s="328"/>
      <c r="P23" s="328"/>
      <c r="Q23" s="328"/>
      <c r="R23" s="328"/>
      <c r="S23" s="332"/>
      <c r="T23" s="326"/>
      <c r="U23" s="328"/>
      <c r="V23" s="328"/>
      <c r="W23" s="328"/>
      <c r="X23" s="328"/>
      <c r="Y23" s="328"/>
      <c r="Z23" s="328"/>
      <c r="AA23" s="328"/>
      <c r="AB23" s="328"/>
      <c r="AC23" s="328"/>
      <c r="AD23" s="328"/>
      <c r="AE23" s="328"/>
      <c r="AF23" s="328"/>
      <c r="AG23" s="328"/>
      <c r="AH23" s="328"/>
      <c r="AI23" s="328"/>
      <c r="AJ23" s="332"/>
      <c r="AO23" s="68"/>
      <c r="AP23" s="68"/>
    </row>
    <row r="24" spans="1:59" s="214" customFormat="1" ht="21" customHeight="1">
      <c r="A24" s="299" t="s">
        <v>145</v>
      </c>
      <c r="B24" s="258"/>
      <c r="C24" s="258"/>
      <c r="D24" s="258"/>
      <c r="E24" s="258"/>
      <c r="F24" s="258"/>
      <c r="G24" s="258"/>
      <c r="H24" s="258"/>
      <c r="I24" s="258"/>
      <c r="J24" s="258"/>
      <c r="K24" s="258"/>
      <c r="L24" s="258"/>
      <c r="M24" s="258"/>
      <c r="N24" s="258"/>
      <c r="O24" s="258"/>
      <c r="P24" s="258"/>
      <c r="Q24" s="258"/>
      <c r="R24" s="258"/>
      <c r="S24" s="319"/>
      <c r="T24" s="299"/>
      <c r="U24" s="258"/>
      <c r="V24" s="258"/>
      <c r="W24" s="258"/>
      <c r="X24" s="258"/>
      <c r="Y24" s="258"/>
      <c r="Z24" s="258"/>
      <c r="AA24" s="258"/>
      <c r="AB24" s="258"/>
      <c r="AC24" s="258"/>
      <c r="AD24" s="258"/>
      <c r="AE24" s="258"/>
      <c r="AF24" s="258"/>
      <c r="AG24" s="258"/>
      <c r="AH24" s="258"/>
      <c r="AI24" s="258"/>
      <c r="AJ24" s="319"/>
      <c r="AO24" s="68"/>
      <c r="AP24" s="68"/>
    </row>
    <row r="25" spans="1:59" s="214" customFormat="1" ht="21" customHeight="1">
      <c r="A25" s="325"/>
      <c r="B25" s="261"/>
      <c r="C25" s="261"/>
      <c r="D25" s="261"/>
      <c r="E25" s="261"/>
      <c r="F25" s="261"/>
      <c r="G25" s="261"/>
      <c r="H25" s="261"/>
      <c r="I25" s="261"/>
      <c r="J25" s="261"/>
      <c r="K25" s="261"/>
      <c r="L25" s="261"/>
      <c r="M25" s="261"/>
      <c r="N25" s="261"/>
      <c r="O25" s="261"/>
      <c r="P25" s="261"/>
      <c r="Q25" s="261"/>
      <c r="R25" s="261"/>
      <c r="S25" s="331"/>
      <c r="T25" s="325"/>
      <c r="U25" s="261"/>
      <c r="V25" s="261"/>
      <c r="W25" s="261"/>
      <c r="X25" s="261"/>
      <c r="Y25" s="261"/>
      <c r="Z25" s="261"/>
      <c r="AA25" s="261"/>
      <c r="AB25" s="261"/>
      <c r="AC25" s="261"/>
      <c r="AD25" s="261"/>
      <c r="AE25" s="261"/>
      <c r="AF25" s="261"/>
      <c r="AG25" s="261"/>
      <c r="AH25" s="261"/>
      <c r="AI25" s="261"/>
      <c r="AJ25" s="331"/>
      <c r="AO25" s="68"/>
      <c r="AP25" s="68"/>
    </row>
    <row r="26" spans="1:59" s="214" customFormat="1" ht="21" customHeight="1">
      <c r="A26" s="326"/>
      <c r="B26" s="328"/>
      <c r="C26" s="328"/>
      <c r="D26" s="328"/>
      <c r="E26" s="328"/>
      <c r="F26" s="328"/>
      <c r="G26" s="328"/>
      <c r="H26" s="328"/>
      <c r="I26" s="328"/>
      <c r="J26" s="328"/>
      <c r="K26" s="328"/>
      <c r="L26" s="328"/>
      <c r="M26" s="328"/>
      <c r="N26" s="328"/>
      <c r="O26" s="328"/>
      <c r="P26" s="328"/>
      <c r="Q26" s="328"/>
      <c r="R26" s="328"/>
      <c r="S26" s="332"/>
      <c r="T26" s="326"/>
      <c r="U26" s="328"/>
      <c r="V26" s="328"/>
      <c r="W26" s="328"/>
      <c r="X26" s="328"/>
      <c r="Y26" s="328"/>
      <c r="Z26" s="328"/>
      <c r="AA26" s="328"/>
      <c r="AB26" s="328"/>
      <c r="AC26" s="328"/>
      <c r="AD26" s="328"/>
      <c r="AE26" s="328"/>
      <c r="AF26" s="328"/>
      <c r="AG26" s="328"/>
      <c r="AH26" s="328"/>
      <c r="AI26" s="328"/>
      <c r="AJ26" s="332"/>
      <c r="AO26" s="68"/>
      <c r="AP26" s="68"/>
    </row>
    <row r="27" spans="1:59" s="214" customFormat="1" ht="21" customHeight="1">
      <c r="A27" s="299" t="s">
        <v>230</v>
      </c>
      <c r="B27" s="258"/>
      <c r="C27" s="258"/>
      <c r="D27" s="258"/>
      <c r="E27" s="258"/>
      <c r="F27" s="258"/>
      <c r="G27" s="258"/>
      <c r="H27" s="258"/>
      <c r="I27" s="258"/>
      <c r="J27" s="258"/>
      <c r="K27" s="258"/>
      <c r="L27" s="258"/>
      <c r="M27" s="258"/>
      <c r="N27" s="258"/>
      <c r="O27" s="258"/>
      <c r="P27" s="258"/>
      <c r="Q27" s="258"/>
      <c r="R27" s="258"/>
      <c r="S27" s="319"/>
      <c r="T27" s="254"/>
      <c r="U27" s="262"/>
      <c r="V27" s="262"/>
      <c r="W27" s="262"/>
      <c r="X27" s="262"/>
      <c r="Y27" s="262"/>
      <c r="Z27" s="287"/>
      <c r="AA27" s="262"/>
      <c r="AB27" s="262"/>
      <c r="AC27" s="262"/>
      <c r="AD27" s="287"/>
      <c r="AE27" s="262"/>
      <c r="AF27" s="262"/>
      <c r="AG27" s="262"/>
      <c r="AH27" s="287"/>
      <c r="AI27" s="287"/>
      <c r="AJ27" s="292"/>
      <c r="AO27" s="68"/>
      <c r="AP27" s="68"/>
    </row>
    <row r="28" spans="1:59" s="214" customFormat="1" ht="21" customHeight="1">
      <c r="A28" s="325"/>
      <c r="B28" s="261"/>
      <c r="C28" s="261"/>
      <c r="D28" s="261"/>
      <c r="E28" s="261"/>
      <c r="F28" s="261"/>
      <c r="G28" s="261"/>
      <c r="H28" s="261"/>
      <c r="I28" s="261"/>
      <c r="J28" s="261"/>
      <c r="K28" s="261"/>
      <c r="L28" s="261"/>
      <c r="M28" s="261"/>
      <c r="N28" s="261"/>
      <c r="O28" s="261"/>
      <c r="P28" s="261"/>
      <c r="Q28" s="261"/>
      <c r="R28" s="261"/>
      <c r="S28" s="331"/>
      <c r="T28" s="255"/>
      <c r="U28" s="263"/>
      <c r="V28" s="263"/>
      <c r="W28" s="263"/>
      <c r="X28" s="263"/>
      <c r="Y28" s="263"/>
      <c r="Z28" s="260" t="s">
        <v>182</v>
      </c>
      <c r="AA28" s="263"/>
      <c r="AB28" s="263"/>
      <c r="AC28" s="263"/>
      <c r="AD28" s="260" t="s">
        <v>183</v>
      </c>
      <c r="AE28" s="263"/>
      <c r="AF28" s="263"/>
      <c r="AG28" s="263"/>
      <c r="AH28" s="260" t="s">
        <v>185</v>
      </c>
      <c r="AI28" s="260"/>
      <c r="AJ28" s="294"/>
      <c r="AO28" s="68"/>
      <c r="AP28" s="68"/>
    </row>
    <row r="29" spans="1:59" s="214" customFormat="1" ht="21" customHeight="1">
      <c r="A29" s="326"/>
      <c r="B29" s="329"/>
      <c r="C29" s="329"/>
      <c r="D29" s="329"/>
      <c r="E29" s="329"/>
      <c r="F29" s="329"/>
      <c r="G29" s="329"/>
      <c r="H29" s="328"/>
      <c r="I29" s="328"/>
      <c r="J29" s="328"/>
      <c r="K29" s="328"/>
      <c r="L29" s="328"/>
      <c r="M29" s="328"/>
      <c r="N29" s="328"/>
      <c r="O29" s="328"/>
      <c r="P29" s="328"/>
      <c r="Q29" s="328"/>
      <c r="R29" s="328"/>
      <c r="S29" s="332"/>
      <c r="T29" s="256"/>
      <c r="U29" s="264"/>
      <c r="V29" s="264"/>
      <c r="W29" s="264"/>
      <c r="X29" s="264"/>
      <c r="Y29" s="264"/>
      <c r="Z29" s="282"/>
      <c r="AA29" s="264"/>
      <c r="AB29" s="264"/>
      <c r="AC29" s="264"/>
      <c r="AD29" s="282"/>
      <c r="AE29" s="264"/>
      <c r="AF29" s="264"/>
      <c r="AG29" s="264"/>
      <c r="AH29" s="282"/>
      <c r="AI29" s="282"/>
      <c r="AJ29" s="343"/>
      <c r="AO29" s="68"/>
      <c r="AP29" s="68"/>
    </row>
    <row r="30" spans="1:59" s="214" customFormat="1" ht="21" customHeight="1">
      <c r="A30" s="261" t="s">
        <v>47</v>
      </c>
      <c r="B30" s="279"/>
      <c r="C30" s="279" t="s">
        <v>231</v>
      </c>
      <c r="D30" s="279"/>
      <c r="E30" s="279"/>
      <c r="F30" s="279"/>
      <c r="G30" s="279"/>
      <c r="H30" s="260"/>
      <c r="I30" s="260"/>
      <c r="J30" s="260"/>
      <c r="K30" s="260"/>
      <c r="L30" s="260"/>
      <c r="M30" s="260"/>
      <c r="N30" s="260"/>
      <c r="O30" s="260"/>
      <c r="P30" s="260"/>
      <c r="Q30" s="260"/>
      <c r="R30" s="260"/>
      <c r="S30" s="260"/>
      <c r="T30" s="287"/>
      <c r="U30" s="260"/>
      <c r="V30" s="260"/>
      <c r="W30" s="260"/>
      <c r="X30" s="260"/>
      <c r="Y30" s="260"/>
      <c r="Z30" s="260"/>
      <c r="AA30" s="260"/>
      <c r="AB30" s="260"/>
      <c r="AC30" s="260"/>
      <c r="AD30" s="260"/>
      <c r="AE30" s="260"/>
      <c r="AF30" s="260"/>
      <c r="AG30" s="260"/>
      <c r="AH30" s="260"/>
      <c r="AI30" s="260"/>
      <c r="AJ30" s="287"/>
      <c r="AO30" s="68"/>
      <c r="AP30" s="68"/>
    </row>
    <row r="31" spans="1:59" s="214" customFormat="1" ht="21" customHeight="1">
      <c r="A31" s="261"/>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O31" s="68"/>
      <c r="AP31" s="68"/>
    </row>
    <row r="32" spans="1:59" s="214" customFormat="1" ht="21" customHeight="1">
      <c r="A32" s="261"/>
      <c r="B32" s="260"/>
      <c r="C32" s="260"/>
      <c r="D32" s="260"/>
      <c r="E32" s="260"/>
      <c r="F32" s="260"/>
      <c r="G32" s="260"/>
      <c r="H32" s="263"/>
      <c r="I32" s="263"/>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O32" s="68"/>
      <c r="AP32" s="68"/>
      <c r="AR32" s="324"/>
      <c r="AS32" s="324"/>
      <c r="AT32" s="324"/>
      <c r="AU32" s="324"/>
      <c r="AV32" s="324"/>
      <c r="AW32" s="324"/>
      <c r="AX32" s="324"/>
      <c r="AY32" s="324"/>
      <c r="AZ32" s="324"/>
      <c r="BA32" s="324"/>
      <c r="BB32" s="324"/>
      <c r="BC32" s="324"/>
      <c r="BD32" s="324"/>
    </row>
    <row r="33" spans="1:74" s="214" customFormat="1" ht="21" customHeight="1">
      <c r="A33" s="261"/>
      <c r="B33" s="260"/>
      <c r="C33" s="260"/>
      <c r="D33" s="260"/>
      <c r="E33" s="260"/>
      <c r="F33" s="260"/>
      <c r="G33" s="260"/>
      <c r="H33" s="263"/>
      <c r="I33" s="263"/>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O33" s="324"/>
      <c r="AP33" s="324"/>
      <c r="AQ33" s="324"/>
      <c r="AR33" s="324"/>
      <c r="AS33" s="324"/>
      <c r="AT33" s="324"/>
      <c r="AU33" s="324"/>
      <c r="AV33" s="324"/>
      <c r="AW33" s="68"/>
    </row>
    <row r="34" spans="1:74" s="214" customFormat="1" ht="21" customHeight="1">
      <c r="A34" s="261"/>
      <c r="B34" s="261"/>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V34" s="68"/>
      <c r="AW34" s="68"/>
    </row>
    <row r="35" spans="1:74" s="214" customFormat="1" ht="21" customHeight="1">
      <c r="A35" s="261"/>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row>
    <row r="36" spans="1:74" ht="21" customHeight="1">
      <c r="A36" s="324"/>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row>
    <row r="37" spans="1:74" ht="21" customHeight="1">
      <c r="A37" s="324"/>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row>
    <row r="38" spans="1:74" ht="21" customHeight="1">
      <c r="A38" s="324"/>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row>
    <row r="39" spans="1:74" ht="21" customHeight="1">
      <c r="A39" s="324"/>
      <c r="B39" s="214"/>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row>
    <row r="40" spans="1:74" ht="21" customHeight="1">
      <c r="A40" s="324"/>
      <c r="B40" s="214"/>
      <c r="C40" s="214"/>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row>
    <row r="41" spans="1:74" ht="21" customHeight="1">
      <c r="A41" s="324"/>
      <c r="B41" s="214"/>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row>
    <row r="42" spans="1:74" ht="21" customHeight="1">
      <c r="A42" s="324"/>
      <c r="B42" s="214"/>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row>
    <row r="43" spans="1:74" ht="21" customHeight="1">
      <c r="A43" s="324"/>
      <c r="B43" s="214"/>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row>
    <row r="44" spans="1:74" ht="21" customHeight="1">
      <c r="A44" s="324"/>
    </row>
    <row r="45" spans="1:74" ht="21" customHeight="1">
      <c r="A45" s="324"/>
    </row>
    <row r="46" spans="1:74" ht="21" customHeight="1">
      <c r="A46" s="324"/>
    </row>
    <row r="47" spans="1:74" ht="21" customHeight="1">
      <c r="A47" s="324"/>
    </row>
    <row r="48" spans="1:74" ht="21" customHeight="1">
      <c r="A48" s="324"/>
    </row>
    <row r="49" spans="1:1" ht="21" customHeight="1">
      <c r="A49" s="324"/>
    </row>
    <row r="50" spans="1:1" ht="21" customHeight="1">
      <c r="A50" s="324"/>
    </row>
    <row r="51" spans="1:1" ht="21" customHeight="1">
      <c r="A51" s="324"/>
    </row>
    <row r="52" spans="1:1" ht="21" customHeight="1">
      <c r="A52" s="324"/>
    </row>
    <row r="53" spans="1:1" ht="21" customHeight="1">
      <c r="A53" s="324"/>
    </row>
    <row r="54" spans="1:1" ht="21" customHeight="1">
      <c r="A54" s="324"/>
    </row>
    <row r="55" spans="1:1" ht="21" customHeight="1">
      <c r="A55" s="324"/>
    </row>
    <row r="56" spans="1:1" ht="21" customHeight="1">
      <c r="A56" s="324"/>
    </row>
    <row r="57" spans="1:1" ht="21" customHeight="1">
      <c r="A57" s="324"/>
    </row>
    <row r="58" spans="1:1" ht="21" customHeight="1">
      <c r="A58" s="324"/>
    </row>
    <row r="59" spans="1:1" ht="21" customHeight="1">
      <c r="A59" s="324"/>
    </row>
    <row r="60" spans="1:1" ht="21" customHeight="1">
      <c r="A60" s="324"/>
    </row>
    <row r="61" spans="1:1" ht="21" customHeight="1">
      <c r="A61" s="324"/>
    </row>
    <row r="62" spans="1:1" ht="21" customHeight="1">
      <c r="A62" s="324"/>
    </row>
    <row r="63" spans="1:1" ht="21" customHeight="1">
      <c r="A63" s="324"/>
    </row>
    <row r="64" spans="1:1" ht="21" customHeight="1">
      <c r="A64" s="324"/>
    </row>
    <row r="65" spans="1:1" ht="21" customHeight="1">
      <c r="A65" s="324"/>
    </row>
    <row r="66" spans="1:1" ht="21" customHeight="1">
      <c r="A66" s="324"/>
    </row>
    <row r="67" spans="1:1" ht="21" customHeight="1">
      <c r="A67" s="324"/>
    </row>
    <row r="68" spans="1:1" ht="21" customHeight="1">
      <c r="A68" s="324"/>
    </row>
    <row r="69" spans="1:1" ht="21" customHeight="1">
      <c r="A69" s="324"/>
    </row>
    <row r="70" spans="1:1" ht="21" customHeight="1">
      <c r="A70" s="324"/>
    </row>
    <row r="71" spans="1:1" ht="21" customHeight="1">
      <c r="A71" s="324"/>
    </row>
    <row r="72" spans="1:1" ht="21" customHeight="1">
      <c r="A72" s="324"/>
    </row>
    <row r="73" spans="1:1" ht="21" customHeight="1">
      <c r="A73" s="324"/>
    </row>
    <row r="74" spans="1:1" ht="21" customHeight="1">
      <c r="A74" s="324"/>
    </row>
    <row r="75" spans="1:1" ht="21" customHeight="1">
      <c r="A75" s="324"/>
    </row>
    <row r="76" spans="1:1" ht="21" customHeight="1">
      <c r="A76" s="324"/>
    </row>
    <row r="77" spans="1:1" ht="21" customHeight="1">
      <c r="A77" s="324"/>
    </row>
    <row r="78" spans="1:1" ht="21" customHeight="1">
      <c r="A78" s="324"/>
    </row>
    <row r="79" spans="1:1" ht="21" customHeight="1">
      <c r="A79" s="324"/>
    </row>
    <row r="80" spans="1:1" ht="21" customHeight="1">
      <c r="A80" s="324"/>
    </row>
    <row r="81" spans="1:1" ht="21" customHeight="1">
      <c r="A81" s="324"/>
    </row>
    <row r="82" spans="1:1" ht="21" customHeight="1">
      <c r="A82" s="324"/>
    </row>
    <row r="83" spans="1:1" ht="21" customHeight="1">
      <c r="A83" s="324"/>
    </row>
    <row r="84" spans="1:1" ht="21" customHeight="1">
      <c r="A84" s="324"/>
    </row>
    <row r="85" spans="1:1" ht="21" customHeight="1">
      <c r="A85" s="324"/>
    </row>
    <row r="86" spans="1:1" ht="21" customHeight="1">
      <c r="A86" s="324"/>
    </row>
    <row r="87" spans="1:1" ht="21" customHeight="1">
      <c r="A87" s="324"/>
    </row>
    <row r="88" spans="1:1" ht="21" customHeight="1">
      <c r="A88" s="324"/>
    </row>
    <row r="89" spans="1:1" ht="21" customHeight="1">
      <c r="A89" s="324"/>
    </row>
    <row r="90" spans="1:1" ht="21" customHeight="1">
      <c r="A90" s="324"/>
    </row>
    <row r="91" spans="1:1" ht="21" customHeight="1">
      <c r="A91" s="324"/>
    </row>
    <row r="92" spans="1:1" ht="21" customHeight="1">
      <c r="A92" s="324"/>
    </row>
    <row r="93" spans="1:1" ht="21" customHeight="1">
      <c r="A93" s="324"/>
    </row>
    <row r="94" spans="1:1" ht="21" customHeight="1">
      <c r="A94" s="324"/>
    </row>
    <row r="95" spans="1:1" ht="21" customHeight="1">
      <c r="A95" s="324"/>
    </row>
    <row r="96" spans="1:1" ht="21" customHeight="1">
      <c r="A96" s="324"/>
    </row>
    <row r="97" spans="1:1" ht="21" customHeight="1">
      <c r="A97" s="324"/>
    </row>
    <row r="98" spans="1:1" ht="21" customHeight="1">
      <c r="A98" s="324"/>
    </row>
    <row r="99" spans="1:1" ht="21" customHeight="1">
      <c r="A99" s="324"/>
    </row>
    <row r="100" spans="1:1" ht="21" customHeight="1">
      <c r="A100" s="324"/>
    </row>
    <row r="101" spans="1:1" ht="21" customHeight="1">
      <c r="A101" s="324"/>
    </row>
    <row r="102" spans="1:1" ht="21" customHeight="1">
      <c r="A102" s="324"/>
    </row>
    <row r="103" spans="1:1" ht="21" customHeight="1">
      <c r="A103" s="324"/>
    </row>
    <row r="104" spans="1:1" ht="21" customHeight="1">
      <c r="A104" s="324"/>
    </row>
    <row r="105" spans="1:1" ht="21" customHeight="1">
      <c r="A105" s="324"/>
    </row>
    <row r="106" spans="1:1" ht="21" customHeight="1">
      <c r="A106" s="324"/>
    </row>
    <row r="107" spans="1:1" ht="21" customHeight="1">
      <c r="A107" s="324"/>
    </row>
    <row r="108" spans="1:1" ht="21" customHeight="1">
      <c r="A108" s="324"/>
    </row>
    <row r="109" spans="1:1" ht="21" customHeight="1">
      <c r="A109" s="324"/>
    </row>
    <row r="110" spans="1:1" ht="21" customHeight="1">
      <c r="A110" s="324"/>
    </row>
    <row r="111" spans="1:1" ht="21" customHeight="1">
      <c r="A111" s="324"/>
    </row>
    <row r="112" spans="1:1" ht="21" customHeight="1">
      <c r="A112" s="324"/>
    </row>
    <row r="113" spans="1:1" ht="21" customHeight="1">
      <c r="A113" s="324"/>
    </row>
    <row r="114" spans="1:1" ht="21" customHeight="1">
      <c r="A114" s="324"/>
    </row>
    <row r="115" spans="1:1" ht="21" customHeight="1">
      <c r="A115" s="324"/>
    </row>
    <row r="116" spans="1:1" ht="21" customHeight="1">
      <c r="A116" s="324"/>
    </row>
    <row r="117" spans="1:1" ht="21" customHeight="1">
      <c r="A117" s="324"/>
    </row>
    <row r="118" spans="1:1" ht="21" customHeight="1">
      <c r="A118" s="324"/>
    </row>
    <row r="119" spans="1:1" ht="21" customHeight="1">
      <c r="A119" s="324"/>
    </row>
    <row r="120" spans="1:1" ht="21" customHeight="1">
      <c r="A120" s="324"/>
    </row>
    <row r="121" spans="1:1" ht="21" customHeight="1">
      <c r="A121" s="324"/>
    </row>
    <row r="122" spans="1:1" ht="21" customHeight="1">
      <c r="A122" s="324"/>
    </row>
    <row r="123" spans="1:1" ht="21" customHeight="1">
      <c r="A123" s="324"/>
    </row>
    <row r="124" spans="1:1" ht="21" customHeight="1">
      <c r="A124" s="324"/>
    </row>
    <row r="125" spans="1:1" ht="21" customHeight="1">
      <c r="A125" s="324"/>
    </row>
    <row r="126" spans="1:1" ht="21" customHeight="1">
      <c r="A126" s="324"/>
    </row>
    <row r="127" spans="1:1" ht="21" customHeight="1">
      <c r="A127" s="324"/>
    </row>
    <row r="128" spans="1:1" ht="21" customHeight="1">
      <c r="A128" s="324"/>
    </row>
    <row r="129" spans="1:1" ht="21" customHeight="1">
      <c r="A129" s="324"/>
    </row>
    <row r="130" spans="1:1" ht="21" customHeight="1">
      <c r="A130" s="324"/>
    </row>
    <row r="131" spans="1:1" ht="21" customHeight="1">
      <c r="A131" s="324"/>
    </row>
    <row r="132" spans="1:1" ht="21" customHeight="1">
      <c r="A132" s="324"/>
    </row>
    <row r="133" spans="1:1" ht="21" customHeight="1">
      <c r="A133" s="324"/>
    </row>
    <row r="134" spans="1:1" ht="21" customHeight="1">
      <c r="A134" s="324"/>
    </row>
  </sheetData>
  <mergeCells count="27">
    <mergeCell ref="A4:AJ4"/>
    <mergeCell ref="X7:AC7"/>
    <mergeCell ref="AE7:AF7"/>
    <mergeCell ref="AH7:AI7"/>
    <mergeCell ref="S9:U9"/>
    <mergeCell ref="S11:T11"/>
    <mergeCell ref="S13:Y13"/>
    <mergeCell ref="T17:Z17"/>
    <mergeCell ref="T18:W18"/>
    <mergeCell ref="T19:U19"/>
    <mergeCell ref="T20:U20"/>
    <mergeCell ref="T21:V21"/>
    <mergeCell ref="W21:AJ21"/>
    <mergeCell ref="B8:G9"/>
    <mergeCell ref="H8:N9"/>
    <mergeCell ref="W9:AJ10"/>
    <mergeCell ref="W11:AJ12"/>
    <mergeCell ref="Z13:AJ14"/>
    <mergeCell ref="A19:S23"/>
    <mergeCell ref="V19:AJ20"/>
    <mergeCell ref="T22:AJ23"/>
    <mergeCell ref="A24:S26"/>
    <mergeCell ref="T24:AJ26"/>
    <mergeCell ref="A27:S29"/>
    <mergeCell ref="T27:Y29"/>
    <mergeCell ref="AA27:AC29"/>
    <mergeCell ref="AE27:AG29"/>
  </mergeCells>
  <phoneticPr fontId="10"/>
  <printOptions horizontalCentered="1"/>
  <pageMargins left="0.70866141732283472" right="0.70866141732283472" top="0.74803149606299213" bottom="0.74803149606299213" header="0.31496062992125984" footer="0.31496062992125984"/>
  <pageSetup paperSize="9" scale="90"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N66"/>
  <sheetViews>
    <sheetView view="pageBreakPreview" zoomScaleSheetLayoutView="100" workbookViewId="0"/>
  </sheetViews>
  <sheetFormatPr defaultColWidth="8.77734375" defaultRowHeight="13.5"/>
  <cols>
    <col min="1" max="5" width="3.109375" style="110" customWidth="1"/>
    <col min="6" max="6" width="4.44140625" style="110" customWidth="1"/>
    <col min="7" max="9" width="3.109375" style="110" customWidth="1"/>
    <col min="10" max="10" width="5.21875" style="110" customWidth="1"/>
    <col min="11" max="34" width="3.109375" style="110" customWidth="1"/>
    <col min="35" max="38" width="8.77734375" style="110"/>
    <col min="39" max="39" width="9.33203125" style="110" bestFit="1" customWidth="1"/>
    <col min="40" max="16384" width="8.77734375" style="110"/>
  </cols>
  <sheetData>
    <row r="1" spans="1:40" ht="36" customHeight="1">
      <c r="A1" s="345" t="s">
        <v>64</v>
      </c>
      <c r="AC1" s="110" t="s">
        <v>267</v>
      </c>
    </row>
    <row r="2" spans="1:40" ht="18" customHeight="1">
      <c r="A2" s="346" t="s">
        <v>233</v>
      </c>
      <c r="B2" s="376"/>
      <c r="C2" s="376"/>
      <c r="D2" s="376"/>
      <c r="E2" s="376"/>
      <c r="F2" s="376"/>
      <c r="G2" s="376"/>
      <c r="H2" s="220" t="s">
        <v>254</v>
      </c>
      <c r="I2" s="222"/>
      <c r="J2" s="222"/>
      <c r="K2" s="222"/>
      <c r="L2" s="222"/>
      <c r="M2" s="222"/>
      <c r="N2" s="222"/>
      <c r="O2" s="222"/>
      <c r="P2" s="224"/>
      <c r="Q2" s="220"/>
      <c r="R2" s="224"/>
      <c r="S2" s="220" t="s">
        <v>262</v>
      </c>
      <c r="T2" s="222"/>
      <c r="U2" s="222"/>
      <c r="V2" s="222"/>
      <c r="W2" s="222"/>
      <c r="X2" s="222"/>
      <c r="Y2" s="222"/>
      <c r="Z2" s="222"/>
      <c r="AA2" s="222"/>
      <c r="AB2" s="222"/>
      <c r="AC2" s="224"/>
      <c r="AD2" s="220" t="s">
        <v>269</v>
      </c>
      <c r="AE2" s="222"/>
      <c r="AF2" s="224"/>
      <c r="AG2" s="220"/>
      <c r="AH2" s="485"/>
    </row>
    <row r="3" spans="1:40" ht="18" customHeight="1">
      <c r="A3" s="347"/>
      <c r="B3" s="377"/>
      <c r="C3" s="377"/>
      <c r="D3" s="377"/>
      <c r="E3" s="377"/>
      <c r="F3" s="377"/>
      <c r="G3" s="377"/>
      <c r="H3" s="411"/>
      <c r="I3" s="428"/>
      <c r="J3" s="428"/>
      <c r="K3" s="428"/>
      <c r="L3" s="428"/>
      <c r="M3" s="428"/>
      <c r="N3" s="428"/>
      <c r="O3" s="428"/>
      <c r="P3" s="462"/>
      <c r="Q3" s="411"/>
      <c r="R3" s="462"/>
      <c r="S3" s="411"/>
      <c r="T3" s="428"/>
      <c r="U3" s="428"/>
      <c r="V3" s="428"/>
      <c r="W3" s="428"/>
      <c r="X3" s="428"/>
      <c r="Y3" s="428"/>
      <c r="Z3" s="428"/>
      <c r="AA3" s="428"/>
      <c r="AB3" s="428"/>
      <c r="AC3" s="462"/>
      <c r="AD3" s="483" t="s">
        <v>270</v>
      </c>
      <c r="AE3" s="383"/>
      <c r="AF3" s="405"/>
      <c r="AG3" s="483"/>
      <c r="AH3" s="486"/>
    </row>
    <row r="4" spans="1:40" s="110" customFormat="1" ht="18" customHeight="1">
      <c r="A4" s="348" t="s">
        <v>234</v>
      </c>
      <c r="B4" s="378"/>
      <c r="C4" s="393" t="s">
        <v>112</v>
      </c>
      <c r="D4" s="393"/>
      <c r="E4" s="393"/>
      <c r="F4" s="393"/>
      <c r="G4" s="393"/>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87"/>
      <c r="AM4" s="110"/>
      <c r="AN4" s="110"/>
    </row>
    <row r="5" spans="1:40" ht="16.350000000000001" customHeight="1">
      <c r="A5" s="349"/>
      <c r="B5" s="379"/>
      <c r="C5" s="85" t="s">
        <v>50</v>
      </c>
      <c r="D5" s="85"/>
      <c r="E5" s="85"/>
      <c r="F5" s="85"/>
      <c r="G5" s="85"/>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88"/>
    </row>
    <row r="6" spans="1:40" ht="27.9" customHeight="1">
      <c r="A6" s="349"/>
      <c r="B6" s="379"/>
      <c r="C6" s="85" t="s">
        <v>247</v>
      </c>
      <c r="D6" s="85"/>
      <c r="E6" s="85"/>
      <c r="F6" s="85"/>
      <c r="G6" s="85"/>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89"/>
    </row>
    <row r="7" spans="1:40" ht="15.75" customHeight="1">
      <c r="A7" s="349"/>
      <c r="B7" s="379"/>
      <c r="C7" s="85" t="s">
        <v>98</v>
      </c>
      <c r="D7" s="85"/>
      <c r="E7" s="85"/>
      <c r="F7" s="85"/>
      <c r="G7" s="85"/>
      <c r="H7" s="25" t="s">
        <v>54</v>
      </c>
      <c r="I7" s="47"/>
      <c r="J7" s="47"/>
      <c r="K7" s="47"/>
      <c r="L7" s="98"/>
      <c r="M7" s="98"/>
      <c r="N7" s="47" t="s">
        <v>94</v>
      </c>
      <c r="O7" s="98"/>
      <c r="P7" s="98"/>
      <c r="Q7" s="114" t="s">
        <v>106</v>
      </c>
      <c r="R7" s="47"/>
      <c r="S7" s="47"/>
      <c r="T7" s="47"/>
      <c r="U7" s="47"/>
      <c r="V7" s="47"/>
      <c r="W7" s="47"/>
      <c r="X7" s="47"/>
      <c r="Y7" s="47"/>
      <c r="Z7" s="47"/>
      <c r="AA7" s="47"/>
      <c r="AB7" s="47"/>
      <c r="AC7" s="47"/>
      <c r="AD7" s="47"/>
      <c r="AE7" s="47"/>
      <c r="AF7" s="47"/>
      <c r="AG7" s="47"/>
      <c r="AH7" s="239"/>
    </row>
    <row r="8" spans="1:40" ht="15.75" customHeight="1">
      <c r="A8" s="349"/>
      <c r="B8" s="379"/>
      <c r="C8" s="85"/>
      <c r="D8" s="85"/>
      <c r="E8" s="85"/>
      <c r="F8" s="85"/>
      <c r="G8" s="85"/>
      <c r="H8" s="37"/>
      <c r="I8" s="91"/>
      <c r="J8" s="91"/>
      <c r="K8" s="91"/>
      <c r="L8" s="99" t="s">
        <v>90</v>
      </c>
      <c r="M8" s="99" t="s">
        <v>92</v>
      </c>
      <c r="N8" s="91"/>
      <c r="O8" s="91"/>
      <c r="P8" s="91"/>
      <c r="Q8" s="91"/>
      <c r="R8" s="91"/>
      <c r="S8" s="91"/>
      <c r="T8" s="91"/>
      <c r="U8" s="91"/>
      <c r="V8" s="99" t="s">
        <v>119</v>
      </c>
      <c r="W8" s="99" t="s">
        <v>123</v>
      </c>
      <c r="X8" s="91"/>
      <c r="Y8" s="91"/>
      <c r="Z8" s="91"/>
      <c r="AA8" s="91"/>
      <c r="AB8" s="91"/>
      <c r="AC8" s="91"/>
      <c r="AD8" s="91"/>
      <c r="AE8" s="91"/>
      <c r="AF8" s="91"/>
      <c r="AG8" s="91"/>
      <c r="AH8" s="240"/>
    </row>
    <row r="9" spans="1:40" ht="15.75" customHeight="1">
      <c r="A9" s="349"/>
      <c r="B9" s="379"/>
      <c r="C9" s="85"/>
      <c r="D9" s="85"/>
      <c r="E9" s="85"/>
      <c r="F9" s="85"/>
      <c r="G9" s="85"/>
      <c r="H9" s="37"/>
      <c r="I9" s="91"/>
      <c r="J9" s="91"/>
      <c r="K9" s="91"/>
      <c r="L9" s="99" t="s">
        <v>32</v>
      </c>
      <c r="M9" s="99" t="s">
        <v>93</v>
      </c>
      <c r="N9" s="91"/>
      <c r="O9" s="91"/>
      <c r="P9" s="91"/>
      <c r="Q9" s="91"/>
      <c r="R9" s="91"/>
      <c r="S9" s="91"/>
      <c r="T9" s="91"/>
      <c r="U9" s="91"/>
      <c r="V9" s="99" t="s">
        <v>121</v>
      </c>
      <c r="W9" s="99" t="s">
        <v>126</v>
      </c>
      <c r="X9" s="91"/>
      <c r="Y9" s="91"/>
      <c r="Z9" s="91"/>
      <c r="AA9" s="91"/>
      <c r="AB9" s="91"/>
      <c r="AC9" s="91"/>
      <c r="AD9" s="91"/>
      <c r="AE9" s="91"/>
      <c r="AF9" s="91"/>
      <c r="AG9" s="91"/>
      <c r="AH9" s="240"/>
    </row>
    <row r="10" spans="1:40" ht="18.899999999999999" customHeight="1">
      <c r="A10" s="349"/>
      <c r="B10" s="379"/>
      <c r="C10" s="85"/>
      <c r="D10" s="85"/>
      <c r="E10" s="85"/>
      <c r="F10" s="85"/>
      <c r="G10" s="85"/>
      <c r="H10" s="42"/>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241"/>
    </row>
    <row r="11" spans="1:40" ht="16.350000000000001" customHeight="1">
      <c r="A11" s="349"/>
      <c r="B11" s="379"/>
      <c r="C11" s="85" t="s">
        <v>99</v>
      </c>
      <c r="D11" s="85"/>
      <c r="E11" s="85"/>
      <c r="F11" s="85"/>
      <c r="G11" s="85"/>
      <c r="H11" s="415" t="s">
        <v>79</v>
      </c>
      <c r="I11" s="429"/>
      <c r="J11" s="439"/>
      <c r="K11" s="97"/>
      <c r="L11" s="100"/>
      <c r="M11" s="100"/>
      <c r="N11" s="100"/>
      <c r="O11" s="100"/>
      <c r="P11" s="100"/>
      <c r="Q11" s="119" t="s">
        <v>261</v>
      </c>
      <c r="R11" s="119"/>
      <c r="S11" s="100"/>
      <c r="T11" s="100"/>
      <c r="U11" s="160"/>
      <c r="V11" s="415" t="s">
        <v>122</v>
      </c>
      <c r="W11" s="429"/>
      <c r="X11" s="439"/>
      <c r="Y11" s="97"/>
      <c r="Z11" s="100"/>
      <c r="AA11" s="100"/>
      <c r="AB11" s="100"/>
      <c r="AC11" s="100"/>
      <c r="AD11" s="100"/>
      <c r="AE11" s="100"/>
      <c r="AF11" s="100"/>
      <c r="AG11" s="100"/>
      <c r="AH11" s="242"/>
    </row>
    <row r="12" spans="1:40" ht="16.350000000000001" customHeight="1">
      <c r="A12" s="350"/>
      <c r="B12" s="380"/>
      <c r="C12" s="85"/>
      <c r="D12" s="85"/>
      <c r="E12" s="85"/>
      <c r="F12" s="85"/>
      <c r="G12" s="85"/>
      <c r="H12" s="85" t="s">
        <v>82</v>
      </c>
      <c r="I12" s="85"/>
      <c r="J12" s="85"/>
      <c r="K12" s="97"/>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242"/>
    </row>
    <row r="13" spans="1:40" ht="16.350000000000001" customHeight="1">
      <c r="A13" s="351" t="s">
        <v>128</v>
      </c>
      <c r="B13" s="381"/>
      <c r="C13" s="85" t="s">
        <v>50</v>
      </c>
      <c r="D13" s="85"/>
      <c r="E13" s="85"/>
      <c r="F13" s="85"/>
      <c r="G13" s="85"/>
      <c r="H13" s="413"/>
      <c r="I13" s="413"/>
      <c r="J13" s="413"/>
      <c r="K13" s="413"/>
      <c r="L13" s="413"/>
      <c r="M13" s="413"/>
      <c r="N13" s="413"/>
      <c r="O13" s="413"/>
      <c r="P13" s="85" t="s">
        <v>216</v>
      </c>
      <c r="Q13" s="85"/>
      <c r="R13" s="85"/>
      <c r="S13" s="25" t="s">
        <v>54</v>
      </c>
      <c r="T13" s="47"/>
      <c r="U13" s="47"/>
      <c r="V13" s="47"/>
      <c r="W13" s="98"/>
      <c r="X13" s="98"/>
      <c r="Y13" s="47" t="s">
        <v>94</v>
      </c>
      <c r="Z13" s="98"/>
      <c r="AA13" s="98"/>
      <c r="AB13" s="114" t="s">
        <v>106</v>
      </c>
      <c r="AC13" s="62"/>
      <c r="AD13" s="62"/>
      <c r="AE13" s="62"/>
      <c r="AF13" s="62"/>
      <c r="AG13" s="62"/>
      <c r="AH13" s="490"/>
    </row>
    <row r="14" spans="1:40" ht="24.75" customHeight="1">
      <c r="A14" s="351"/>
      <c r="B14" s="381"/>
      <c r="C14" s="85" t="s">
        <v>248</v>
      </c>
      <c r="D14" s="85"/>
      <c r="E14" s="85"/>
      <c r="F14" s="85"/>
      <c r="G14" s="85"/>
      <c r="H14" s="413"/>
      <c r="I14" s="413"/>
      <c r="J14" s="413"/>
      <c r="K14" s="413"/>
      <c r="L14" s="413"/>
      <c r="M14" s="413"/>
      <c r="N14" s="413"/>
      <c r="O14" s="413"/>
      <c r="P14" s="85"/>
      <c r="Q14" s="85"/>
      <c r="R14" s="85"/>
      <c r="S14" s="37"/>
      <c r="T14" s="91"/>
      <c r="U14" s="91"/>
      <c r="V14" s="91"/>
      <c r="W14" s="91"/>
      <c r="X14" s="91"/>
      <c r="Y14" s="91"/>
      <c r="Z14" s="91"/>
      <c r="AA14" s="91"/>
      <c r="AB14" s="91"/>
      <c r="AC14" s="91"/>
      <c r="AD14" s="91"/>
      <c r="AE14" s="91"/>
      <c r="AF14" s="91"/>
      <c r="AG14" s="91"/>
      <c r="AH14" s="240"/>
    </row>
    <row r="15" spans="1:40" ht="16.350000000000001" customHeight="1">
      <c r="A15" s="351"/>
      <c r="B15" s="381"/>
      <c r="C15" s="85" t="s">
        <v>80</v>
      </c>
      <c r="D15" s="85"/>
      <c r="E15" s="85"/>
      <c r="F15" s="85"/>
      <c r="G15" s="85"/>
      <c r="H15" s="416"/>
      <c r="I15" s="416"/>
      <c r="J15" s="416"/>
      <c r="K15" s="416"/>
      <c r="L15" s="416"/>
      <c r="M15" s="416"/>
      <c r="N15" s="416"/>
      <c r="O15" s="416"/>
      <c r="P15" s="85"/>
      <c r="Q15" s="85"/>
      <c r="R15" s="85"/>
      <c r="S15" s="42"/>
      <c r="T15" s="61"/>
      <c r="U15" s="61"/>
      <c r="V15" s="61"/>
      <c r="W15" s="61"/>
      <c r="X15" s="61"/>
      <c r="Y15" s="61"/>
      <c r="Z15" s="61"/>
      <c r="AA15" s="61"/>
      <c r="AB15" s="61"/>
      <c r="AC15" s="61"/>
      <c r="AD15" s="61"/>
      <c r="AE15" s="61"/>
      <c r="AF15" s="61"/>
      <c r="AG15" s="61"/>
      <c r="AH15" s="241"/>
    </row>
    <row r="16" spans="1:40" ht="33.75" customHeight="1">
      <c r="A16" s="351"/>
      <c r="B16" s="381"/>
      <c r="C16" s="394" t="s">
        <v>249</v>
      </c>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491"/>
      <c r="AM16" s="513"/>
      <c r="AN16" s="514"/>
    </row>
    <row r="17" spans="1:34" ht="34.5" customHeight="1">
      <c r="A17" s="351"/>
      <c r="B17" s="381"/>
      <c r="C17" s="395" t="s">
        <v>250</v>
      </c>
      <c r="D17" s="395"/>
      <c r="E17" s="395"/>
      <c r="F17" s="395"/>
      <c r="G17" s="404" t="s">
        <v>67</v>
      </c>
      <c r="H17" s="404"/>
      <c r="I17" s="404"/>
      <c r="J17" s="404"/>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92"/>
    </row>
    <row r="18" spans="1:34" ht="30.75" customHeight="1">
      <c r="A18" s="351"/>
      <c r="B18" s="381"/>
      <c r="C18" s="395"/>
      <c r="D18" s="395"/>
      <c r="E18" s="395"/>
      <c r="F18" s="395"/>
      <c r="G18" s="395" t="s">
        <v>120</v>
      </c>
      <c r="H18" s="395"/>
      <c r="I18" s="395"/>
      <c r="J18" s="395"/>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93"/>
    </row>
    <row r="19" spans="1:34" ht="32.25" customHeight="1">
      <c r="A19" s="351"/>
      <c r="B19" s="381"/>
      <c r="C19" s="395"/>
      <c r="D19" s="395"/>
      <c r="E19" s="395"/>
      <c r="F19" s="395"/>
      <c r="G19" s="395"/>
      <c r="H19" s="395"/>
      <c r="I19" s="395"/>
      <c r="J19" s="39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94"/>
    </row>
    <row r="20" spans="1:34" ht="15.6" customHeight="1">
      <c r="A20" s="352" t="s">
        <v>236</v>
      </c>
      <c r="B20" s="382"/>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495"/>
    </row>
    <row r="21" spans="1:34" ht="16.350000000000001" customHeight="1">
      <c r="A21" s="353" t="s">
        <v>237</v>
      </c>
      <c r="B21" s="62"/>
      <c r="C21" s="62"/>
      <c r="D21" s="62"/>
      <c r="E21" s="62"/>
      <c r="F21" s="62"/>
      <c r="G21" s="62"/>
      <c r="H21" s="62"/>
      <c r="I21" s="62"/>
      <c r="J21" s="102"/>
      <c r="K21" s="133" t="s">
        <v>259</v>
      </c>
      <c r="L21" s="135"/>
      <c r="M21" s="135"/>
      <c r="N21" s="135"/>
      <c r="O21" s="135"/>
      <c r="P21" s="135"/>
      <c r="Q21" s="135"/>
      <c r="R21" s="135"/>
      <c r="S21" s="135"/>
      <c r="T21" s="135"/>
      <c r="U21" s="135"/>
      <c r="V21" s="135"/>
      <c r="W21" s="135"/>
      <c r="X21" s="135"/>
      <c r="Y21" s="135"/>
      <c r="Z21" s="137"/>
      <c r="AA21" s="360"/>
      <c r="AB21" s="360"/>
      <c r="AC21" s="360"/>
      <c r="AD21" s="360"/>
      <c r="AE21" s="360"/>
      <c r="AF21" s="360"/>
      <c r="AG21" s="360"/>
      <c r="AH21" s="496"/>
    </row>
    <row r="22" spans="1:34" ht="16.350000000000001" customHeight="1">
      <c r="A22" s="354"/>
      <c r="B22" s="17"/>
      <c r="C22" s="17"/>
      <c r="D22" s="17"/>
      <c r="E22" s="17"/>
      <c r="F22" s="17"/>
      <c r="G22" s="17"/>
      <c r="H22" s="17"/>
      <c r="I22" s="17"/>
      <c r="J22" s="103"/>
      <c r="K22" s="133" t="s">
        <v>260</v>
      </c>
      <c r="L22" s="135"/>
      <c r="M22" s="135"/>
      <c r="N22" s="135"/>
      <c r="O22" s="135"/>
      <c r="P22" s="135"/>
      <c r="Q22" s="135"/>
      <c r="R22" s="137"/>
      <c r="S22" s="85" t="s">
        <v>265</v>
      </c>
      <c r="T22" s="85"/>
      <c r="U22" s="85"/>
      <c r="V22" s="85"/>
      <c r="W22" s="85"/>
      <c r="X22" s="85"/>
      <c r="Y22" s="85"/>
      <c r="Z22" s="85"/>
      <c r="AA22" s="16"/>
      <c r="AB22" s="16"/>
      <c r="AC22" s="16"/>
      <c r="AD22" s="16"/>
      <c r="AE22" s="360"/>
      <c r="AF22" s="360"/>
      <c r="AG22" s="360"/>
      <c r="AH22" s="497"/>
    </row>
    <row r="23" spans="1:34" ht="16.350000000000001" customHeight="1">
      <c r="A23" s="354"/>
      <c r="B23" s="17"/>
      <c r="C23" s="133" t="s">
        <v>252</v>
      </c>
      <c r="D23" s="135"/>
      <c r="E23" s="135"/>
      <c r="F23" s="135"/>
      <c r="G23" s="135"/>
      <c r="H23" s="135"/>
      <c r="I23" s="135"/>
      <c r="J23" s="137"/>
      <c r="K23" s="133"/>
      <c r="L23" s="135"/>
      <c r="M23" s="135"/>
      <c r="N23" s="135"/>
      <c r="O23" s="135"/>
      <c r="P23" s="135"/>
      <c r="Q23" s="135"/>
      <c r="R23" s="137"/>
      <c r="S23" s="133"/>
      <c r="T23" s="135"/>
      <c r="U23" s="135"/>
      <c r="V23" s="135"/>
      <c r="W23" s="135"/>
      <c r="X23" s="135"/>
      <c r="Y23" s="135"/>
      <c r="Z23" s="137"/>
      <c r="AA23" s="360"/>
      <c r="AB23" s="360"/>
      <c r="AC23" s="360"/>
      <c r="AD23" s="360"/>
      <c r="AE23" s="360"/>
      <c r="AF23" s="360"/>
      <c r="AG23" s="360"/>
      <c r="AH23" s="497"/>
    </row>
    <row r="24" spans="1:34" ht="16.350000000000001" customHeight="1">
      <c r="A24" s="354"/>
      <c r="B24" s="17"/>
      <c r="C24" s="44" t="s">
        <v>209</v>
      </c>
      <c r="D24" s="62"/>
      <c r="E24" s="62"/>
      <c r="F24" s="62"/>
      <c r="G24" s="62"/>
      <c r="H24" s="62"/>
      <c r="I24" s="62"/>
      <c r="J24" s="102"/>
      <c r="K24" s="44"/>
      <c r="L24" s="62"/>
      <c r="M24" s="62"/>
      <c r="N24" s="62"/>
      <c r="O24" s="62"/>
      <c r="P24" s="62"/>
      <c r="Q24" s="62"/>
      <c r="R24" s="102"/>
      <c r="S24" s="44"/>
      <c r="T24" s="62"/>
      <c r="U24" s="62"/>
      <c r="V24" s="62"/>
      <c r="W24" s="62"/>
      <c r="X24" s="62"/>
      <c r="Y24" s="62"/>
      <c r="Z24" s="102"/>
      <c r="AA24" s="360"/>
      <c r="AB24" s="360"/>
      <c r="AC24" s="360"/>
      <c r="AD24" s="360"/>
      <c r="AE24" s="360"/>
      <c r="AF24" s="360"/>
      <c r="AG24" s="360"/>
      <c r="AH24" s="497"/>
    </row>
    <row r="25" spans="1:34" ht="16.350000000000001" customHeight="1">
      <c r="A25" s="355"/>
      <c r="B25" s="64"/>
      <c r="C25" s="133" t="s">
        <v>155</v>
      </c>
      <c r="D25" s="135"/>
      <c r="E25" s="135"/>
      <c r="F25" s="135"/>
      <c r="G25" s="135"/>
      <c r="H25" s="135"/>
      <c r="I25" s="135"/>
      <c r="J25" s="137"/>
      <c r="K25" s="133"/>
      <c r="L25" s="135"/>
      <c r="M25" s="135"/>
      <c r="N25" s="135"/>
      <c r="O25" s="135"/>
      <c r="P25" s="135"/>
      <c r="Q25" s="135"/>
      <c r="R25" s="135"/>
      <c r="S25" s="135"/>
      <c r="T25" s="135"/>
      <c r="U25" s="135"/>
      <c r="V25" s="135"/>
      <c r="W25" s="135"/>
      <c r="X25" s="135"/>
      <c r="Y25" s="135"/>
      <c r="Z25" s="137"/>
      <c r="AA25" s="360"/>
      <c r="AB25" s="360"/>
      <c r="AC25" s="360"/>
      <c r="AD25" s="360"/>
      <c r="AE25" s="360"/>
      <c r="AF25" s="360"/>
      <c r="AG25" s="360"/>
      <c r="AH25" s="497"/>
    </row>
    <row r="26" spans="1:34" ht="16.350000000000001" customHeight="1">
      <c r="A26" s="355" t="s">
        <v>239</v>
      </c>
      <c r="B26" s="64"/>
      <c r="C26" s="64"/>
      <c r="D26" s="64"/>
      <c r="E26" s="64"/>
      <c r="F26" s="64"/>
      <c r="G26" s="64"/>
      <c r="H26" s="64"/>
      <c r="I26" s="64"/>
      <c r="J26" s="104"/>
      <c r="K26" s="446"/>
      <c r="L26" s="446"/>
      <c r="M26" s="446"/>
      <c r="N26" s="446"/>
      <c r="O26" s="446"/>
      <c r="P26" s="446"/>
      <c r="Q26" s="446"/>
      <c r="R26" s="446"/>
      <c r="S26" s="360"/>
      <c r="T26" s="360"/>
      <c r="U26" s="360"/>
      <c r="V26" s="360"/>
      <c r="W26" s="360"/>
      <c r="X26" s="360"/>
      <c r="Y26" s="360"/>
      <c r="Z26" s="360"/>
      <c r="AA26" s="360"/>
      <c r="AB26" s="360"/>
      <c r="AC26" s="360"/>
      <c r="AD26" s="360"/>
      <c r="AE26" s="360"/>
      <c r="AF26" s="360"/>
      <c r="AG26" s="58"/>
      <c r="AH26" s="498"/>
    </row>
    <row r="27" spans="1:34" ht="15.6" customHeight="1">
      <c r="A27" s="356" t="s">
        <v>240</v>
      </c>
      <c r="B27" s="47"/>
      <c r="C27" s="47"/>
      <c r="D27" s="47"/>
      <c r="E27" s="47"/>
      <c r="F27" s="47"/>
      <c r="G27" s="77"/>
      <c r="H27" s="133" t="s">
        <v>50</v>
      </c>
      <c r="I27" s="135"/>
      <c r="J27" s="137"/>
      <c r="K27" s="447"/>
      <c r="L27" s="454"/>
      <c r="M27" s="454"/>
      <c r="N27" s="454"/>
      <c r="O27" s="454"/>
      <c r="P27" s="454"/>
      <c r="Q27" s="454"/>
      <c r="R27" s="464"/>
      <c r="S27" s="468" t="s">
        <v>216</v>
      </c>
      <c r="T27" s="468"/>
      <c r="U27" s="25" t="s">
        <v>54</v>
      </c>
      <c r="V27" s="47"/>
      <c r="W27" s="47"/>
      <c r="X27" s="47"/>
      <c r="Y27" s="98"/>
      <c r="Z27" s="98"/>
      <c r="AA27" s="47" t="s">
        <v>94</v>
      </c>
      <c r="AB27" s="98"/>
      <c r="AC27" s="98"/>
      <c r="AD27" s="114" t="s">
        <v>106</v>
      </c>
      <c r="AE27" s="47"/>
      <c r="AF27" s="47"/>
      <c r="AG27" s="47"/>
      <c r="AH27" s="239"/>
    </row>
    <row r="28" spans="1:34" ht="15.6" customHeight="1">
      <c r="A28" s="357"/>
      <c r="B28" s="99"/>
      <c r="C28" s="99"/>
      <c r="D28" s="99"/>
      <c r="E28" s="99"/>
      <c r="F28" s="99"/>
      <c r="G28" s="78"/>
      <c r="H28" s="133" t="s">
        <v>43</v>
      </c>
      <c r="I28" s="135"/>
      <c r="J28" s="137"/>
      <c r="K28" s="447"/>
      <c r="L28" s="454"/>
      <c r="M28" s="454"/>
      <c r="N28" s="454"/>
      <c r="O28" s="454"/>
      <c r="P28" s="454"/>
      <c r="Q28" s="454"/>
      <c r="R28" s="464"/>
      <c r="S28" s="468"/>
      <c r="T28" s="468"/>
      <c r="U28" s="472"/>
      <c r="V28" s="477"/>
      <c r="W28" s="477"/>
      <c r="X28" s="477"/>
      <c r="Y28" s="477"/>
      <c r="Z28" s="477"/>
      <c r="AA28" s="477"/>
      <c r="AB28" s="477"/>
      <c r="AC28" s="477"/>
      <c r="AD28" s="477"/>
      <c r="AE28" s="477"/>
      <c r="AF28" s="477"/>
      <c r="AG28" s="477"/>
      <c r="AH28" s="499"/>
    </row>
    <row r="29" spans="1:34" ht="15.6" customHeight="1">
      <c r="A29" s="357"/>
      <c r="B29" s="99"/>
      <c r="C29" s="99"/>
      <c r="D29" s="99"/>
      <c r="E29" s="99"/>
      <c r="F29" s="99"/>
      <c r="G29" s="78"/>
      <c r="H29" s="133" t="s">
        <v>50</v>
      </c>
      <c r="I29" s="135"/>
      <c r="J29" s="137"/>
      <c r="K29" s="447"/>
      <c r="L29" s="454"/>
      <c r="M29" s="454"/>
      <c r="N29" s="454"/>
      <c r="O29" s="454"/>
      <c r="P29" s="454"/>
      <c r="Q29" s="454"/>
      <c r="R29" s="464"/>
      <c r="S29" s="468" t="s">
        <v>216</v>
      </c>
      <c r="T29" s="468"/>
      <c r="U29" s="25" t="s">
        <v>54</v>
      </c>
      <c r="V29" s="47"/>
      <c r="W29" s="47"/>
      <c r="X29" s="47"/>
      <c r="Y29" s="98"/>
      <c r="Z29" s="98"/>
      <c r="AA29" s="47" t="s">
        <v>94</v>
      </c>
      <c r="AB29" s="98"/>
      <c r="AC29" s="98"/>
      <c r="AD29" s="114" t="s">
        <v>106</v>
      </c>
      <c r="AE29" s="47"/>
      <c r="AF29" s="47"/>
      <c r="AG29" s="47"/>
      <c r="AH29" s="239"/>
    </row>
    <row r="30" spans="1:34" ht="15.6" customHeight="1">
      <c r="A30" s="358"/>
      <c r="B30" s="49"/>
      <c r="C30" s="49"/>
      <c r="D30" s="49"/>
      <c r="E30" s="49"/>
      <c r="F30" s="49"/>
      <c r="G30" s="79"/>
      <c r="H30" s="133" t="s">
        <v>43</v>
      </c>
      <c r="I30" s="135"/>
      <c r="J30" s="137"/>
      <c r="K30" s="447"/>
      <c r="L30" s="454"/>
      <c r="M30" s="454"/>
      <c r="N30" s="454"/>
      <c r="O30" s="454"/>
      <c r="P30" s="454"/>
      <c r="Q30" s="454"/>
      <c r="R30" s="464"/>
      <c r="S30" s="468"/>
      <c r="T30" s="468"/>
      <c r="U30" s="472"/>
      <c r="V30" s="477"/>
      <c r="W30" s="477"/>
      <c r="X30" s="477"/>
      <c r="Y30" s="477"/>
      <c r="Z30" s="477"/>
      <c r="AA30" s="477"/>
      <c r="AB30" s="477"/>
      <c r="AC30" s="477"/>
      <c r="AD30" s="477"/>
      <c r="AE30" s="477"/>
      <c r="AF30" s="477"/>
      <c r="AG30" s="477"/>
      <c r="AH30" s="499"/>
    </row>
    <row r="31" spans="1:34" ht="16.350000000000001" customHeight="1">
      <c r="A31" s="359" t="s">
        <v>241</v>
      </c>
      <c r="B31" s="383"/>
      <c r="C31" s="383"/>
      <c r="D31" s="383"/>
      <c r="E31" s="383"/>
      <c r="F31" s="383"/>
      <c r="G31" s="405"/>
      <c r="H31" s="417" t="s">
        <v>256</v>
      </c>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500"/>
    </row>
    <row r="32" spans="1:34" ht="26.1" customHeight="1">
      <c r="A32" s="360"/>
      <c r="B32" s="360"/>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row>
    <row r="33" spans="1:34" s="344" customFormat="1" ht="16.5">
      <c r="A33" s="361" t="s">
        <v>242</v>
      </c>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row>
    <row r="34" spans="1:34" ht="16.350000000000001" customHeight="1">
      <c r="A34" s="362" t="s">
        <v>234</v>
      </c>
      <c r="B34" s="384"/>
      <c r="C34" s="396" t="s">
        <v>50</v>
      </c>
      <c r="D34" s="226"/>
      <c r="E34" s="226"/>
      <c r="F34" s="226"/>
      <c r="G34" s="406"/>
      <c r="H34" s="418"/>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501"/>
    </row>
    <row r="35" spans="1:34" ht="27.9" customHeight="1">
      <c r="A35" s="351"/>
      <c r="B35" s="381"/>
      <c r="C35" s="85" t="s">
        <v>247</v>
      </c>
      <c r="D35" s="85"/>
      <c r="E35" s="85"/>
      <c r="F35" s="85"/>
      <c r="G35" s="85"/>
      <c r="H35" s="419"/>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89"/>
    </row>
    <row r="36" spans="1:34" ht="15.75" customHeight="1">
      <c r="A36" s="351"/>
      <c r="B36" s="381"/>
      <c r="C36" s="85" t="s">
        <v>98</v>
      </c>
      <c r="D36" s="85"/>
      <c r="E36" s="85"/>
      <c r="F36" s="85"/>
      <c r="G36" s="85"/>
      <c r="H36" s="25" t="s">
        <v>54</v>
      </c>
      <c r="I36" s="47"/>
      <c r="J36" s="47"/>
      <c r="K36" s="47"/>
      <c r="L36" s="98"/>
      <c r="M36" s="98"/>
      <c r="N36" s="47" t="s">
        <v>94</v>
      </c>
      <c r="O36" s="98"/>
      <c r="P36" s="98"/>
      <c r="Q36" s="114" t="s">
        <v>106</v>
      </c>
      <c r="R36" s="47"/>
      <c r="S36" s="47"/>
      <c r="T36" s="47"/>
      <c r="U36" s="47"/>
      <c r="V36" s="47"/>
      <c r="W36" s="47"/>
      <c r="X36" s="47"/>
      <c r="Y36" s="47"/>
      <c r="Z36" s="47"/>
      <c r="AA36" s="47"/>
      <c r="AB36" s="47"/>
      <c r="AC36" s="47"/>
      <c r="AD36" s="47"/>
      <c r="AE36" s="47"/>
      <c r="AF36" s="47"/>
      <c r="AG36" s="47"/>
      <c r="AH36" s="239"/>
    </row>
    <row r="37" spans="1:34" ht="15.75" customHeight="1">
      <c r="A37" s="351"/>
      <c r="B37" s="381"/>
      <c r="C37" s="85"/>
      <c r="D37" s="85"/>
      <c r="E37" s="85"/>
      <c r="F37" s="85"/>
      <c r="G37" s="85"/>
      <c r="H37" s="37"/>
      <c r="I37" s="91"/>
      <c r="J37" s="91"/>
      <c r="K37" s="91"/>
      <c r="L37" s="99" t="s">
        <v>90</v>
      </c>
      <c r="M37" s="99" t="s">
        <v>92</v>
      </c>
      <c r="N37" s="91"/>
      <c r="O37" s="91"/>
      <c r="P37" s="91"/>
      <c r="Q37" s="91"/>
      <c r="R37" s="91"/>
      <c r="S37" s="91"/>
      <c r="T37" s="91"/>
      <c r="U37" s="91"/>
      <c r="V37" s="99" t="s">
        <v>119</v>
      </c>
      <c r="W37" s="99" t="s">
        <v>123</v>
      </c>
      <c r="X37" s="91"/>
      <c r="Y37" s="91"/>
      <c r="Z37" s="91"/>
      <c r="AA37" s="91"/>
      <c r="AB37" s="91"/>
      <c r="AC37" s="91"/>
      <c r="AD37" s="91"/>
      <c r="AE37" s="91"/>
      <c r="AF37" s="91"/>
      <c r="AG37" s="91"/>
      <c r="AH37" s="240"/>
    </row>
    <row r="38" spans="1:34" ht="15.75" customHeight="1">
      <c r="A38" s="351"/>
      <c r="B38" s="381"/>
      <c r="C38" s="85"/>
      <c r="D38" s="85"/>
      <c r="E38" s="85"/>
      <c r="F38" s="85"/>
      <c r="G38" s="85"/>
      <c r="H38" s="37"/>
      <c r="I38" s="91"/>
      <c r="J38" s="91"/>
      <c r="K38" s="91"/>
      <c r="L38" s="99" t="s">
        <v>32</v>
      </c>
      <c r="M38" s="99" t="s">
        <v>93</v>
      </c>
      <c r="N38" s="91"/>
      <c r="O38" s="91"/>
      <c r="P38" s="91"/>
      <c r="Q38" s="91"/>
      <c r="R38" s="91"/>
      <c r="S38" s="91"/>
      <c r="T38" s="91"/>
      <c r="U38" s="91"/>
      <c r="V38" s="99" t="s">
        <v>121</v>
      </c>
      <c r="W38" s="99" t="s">
        <v>126</v>
      </c>
      <c r="X38" s="91"/>
      <c r="Y38" s="91"/>
      <c r="Z38" s="91"/>
      <c r="AA38" s="91"/>
      <c r="AB38" s="91"/>
      <c r="AC38" s="91"/>
      <c r="AD38" s="91"/>
      <c r="AE38" s="91"/>
      <c r="AF38" s="91"/>
      <c r="AG38" s="91"/>
      <c r="AH38" s="240"/>
    </row>
    <row r="39" spans="1:34" ht="18.899999999999999" customHeight="1">
      <c r="A39" s="351"/>
      <c r="B39" s="381"/>
      <c r="C39" s="85"/>
      <c r="D39" s="85"/>
      <c r="E39" s="85"/>
      <c r="F39" s="85"/>
      <c r="G39" s="85"/>
      <c r="H39" s="42"/>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241"/>
    </row>
    <row r="40" spans="1:34" ht="16.350000000000001" customHeight="1">
      <c r="A40" s="351"/>
      <c r="B40" s="381"/>
      <c r="C40" s="85" t="s">
        <v>99</v>
      </c>
      <c r="D40" s="85"/>
      <c r="E40" s="85"/>
      <c r="F40" s="85"/>
      <c r="G40" s="85"/>
      <c r="H40" s="415" t="s">
        <v>79</v>
      </c>
      <c r="I40" s="429"/>
      <c r="J40" s="439"/>
      <c r="K40" s="97"/>
      <c r="L40" s="100"/>
      <c r="M40" s="100"/>
      <c r="N40" s="100"/>
      <c r="O40" s="100"/>
      <c r="P40" s="100"/>
      <c r="Q40" s="119" t="s">
        <v>261</v>
      </c>
      <c r="R40" s="119"/>
      <c r="S40" s="100"/>
      <c r="T40" s="100"/>
      <c r="U40" s="160"/>
      <c r="V40" s="415" t="s">
        <v>122</v>
      </c>
      <c r="W40" s="429"/>
      <c r="X40" s="439"/>
      <c r="Y40" s="97"/>
      <c r="Z40" s="100"/>
      <c r="AA40" s="100"/>
      <c r="AB40" s="100"/>
      <c r="AC40" s="100"/>
      <c r="AD40" s="100"/>
      <c r="AE40" s="100"/>
      <c r="AF40" s="100"/>
      <c r="AG40" s="100"/>
      <c r="AH40" s="242"/>
    </row>
    <row r="41" spans="1:34" ht="16.350000000000001" customHeight="1">
      <c r="A41" s="363"/>
      <c r="B41" s="385"/>
      <c r="C41" s="397"/>
      <c r="D41" s="397"/>
      <c r="E41" s="397"/>
      <c r="F41" s="397"/>
      <c r="G41" s="397"/>
      <c r="H41" s="397" t="s">
        <v>82</v>
      </c>
      <c r="I41" s="397"/>
      <c r="J41" s="397"/>
      <c r="K41" s="448"/>
      <c r="L41" s="455"/>
      <c r="M41" s="455"/>
      <c r="N41" s="455"/>
      <c r="O41" s="455"/>
      <c r="P41" s="455"/>
      <c r="Q41" s="455"/>
      <c r="R41" s="455"/>
      <c r="S41" s="455"/>
      <c r="T41" s="455"/>
      <c r="U41" s="455"/>
      <c r="V41" s="455"/>
      <c r="W41" s="455"/>
      <c r="X41" s="455"/>
      <c r="Y41" s="455"/>
      <c r="Z41" s="455"/>
      <c r="AA41" s="455"/>
      <c r="AB41" s="455"/>
      <c r="AC41" s="455"/>
      <c r="AD41" s="455"/>
      <c r="AE41" s="455"/>
      <c r="AF41" s="455"/>
      <c r="AG41" s="455"/>
      <c r="AH41" s="502"/>
    </row>
    <row r="42" spans="1:34" ht="14.4" customHeight="1"/>
    <row r="43" spans="1:34" ht="82.5" customHeight="1">
      <c r="A43" s="364" t="s">
        <v>47</v>
      </c>
      <c r="B43" s="364"/>
      <c r="C43" s="398" t="s">
        <v>246</v>
      </c>
      <c r="D43" s="402" t="s">
        <v>253</v>
      </c>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row>
    <row r="46" spans="1:34" ht="15.75">
      <c r="A46" s="365" t="s">
        <v>243</v>
      </c>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row>
    <row r="47" spans="1:34" ht="16.5">
      <c r="A47" s="366" t="s">
        <v>244</v>
      </c>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row>
    <row r="48" spans="1:34">
      <c r="A48" s="367" t="s">
        <v>165</v>
      </c>
      <c r="B48" s="387"/>
      <c r="C48" s="387"/>
      <c r="D48" s="387"/>
      <c r="E48" s="387"/>
      <c r="F48" s="387"/>
      <c r="G48" s="407"/>
      <c r="H48" s="399" t="s">
        <v>50</v>
      </c>
      <c r="I48" s="403"/>
      <c r="J48" s="410"/>
      <c r="K48" s="449"/>
      <c r="L48" s="456"/>
      <c r="M48" s="456"/>
      <c r="N48" s="456"/>
      <c r="O48" s="456"/>
      <c r="P48" s="456"/>
      <c r="Q48" s="456"/>
      <c r="R48" s="465"/>
      <c r="S48" s="469" t="s">
        <v>216</v>
      </c>
      <c r="T48" s="469"/>
      <c r="U48" s="473" t="s">
        <v>54</v>
      </c>
      <c r="V48" s="387"/>
      <c r="W48" s="387"/>
      <c r="X48" s="387"/>
      <c r="Y48" s="480"/>
      <c r="Z48" s="480"/>
      <c r="AA48" s="387" t="s">
        <v>94</v>
      </c>
      <c r="AB48" s="480"/>
      <c r="AC48" s="480"/>
      <c r="AD48" s="484" t="s">
        <v>106</v>
      </c>
      <c r="AE48" s="387"/>
      <c r="AF48" s="387"/>
      <c r="AG48" s="387"/>
      <c r="AH48" s="503"/>
    </row>
    <row r="49" spans="1:34">
      <c r="A49" s="368"/>
      <c r="B49" s="388"/>
      <c r="C49" s="388"/>
      <c r="D49" s="388"/>
      <c r="E49" s="388"/>
      <c r="F49" s="388"/>
      <c r="G49" s="408"/>
      <c r="H49" s="420" t="s">
        <v>43</v>
      </c>
      <c r="I49" s="432"/>
      <c r="J49" s="440"/>
      <c r="K49" s="450"/>
      <c r="L49" s="457"/>
      <c r="M49" s="457"/>
      <c r="N49" s="457"/>
      <c r="O49" s="457"/>
      <c r="P49" s="457"/>
      <c r="Q49" s="457"/>
      <c r="R49" s="466"/>
      <c r="S49" s="470"/>
      <c r="T49" s="470"/>
      <c r="U49" s="474"/>
      <c r="V49" s="478"/>
      <c r="W49" s="478"/>
      <c r="X49" s="478"/>
      <c r="Y49" s="478"/>
      <c r="Z49" s="478"/>
      <c r="AA49" s="478"/>
      <c r="AB49" s="478"/>
      <c r="AC49" s="478"/>
      <c r="AD49" s="478"/>
      <c r="AE49" s="478"/>
      <c r="AF49" s="478"/>
      <c r="AG49" s="478"/>
      <c r="AH49" s="504"/>
    </row>
    <row r="50" spans="1:34">
      <c r="A50" s="368"/>
      <c r="B50" s="388"/>
      <c r="C50" s="388"/>
      <c r="D50" s="388"/>
      <c r="E50" s="388"/>
      <c r="F50" s="388"/>
      <c r="G50" s="408"/>
      <c r="H50" s="420" t="s">
        <v>50</v>
      </c>
      <c r="I50" s="432"/>
      <c r="J50" s="440"/>
      <c r="K50" s="450"/>
      <c r="L50" s="457"/>
      <c r="M50" s="457"/>
      <c r="N50" s="457"/>
      <c r="O50" s="457"/>
      <c r="P50" s="457"/>
      <c r="Q50" s="457"/>
      <c r="R50" s="466"/>
      <c r="S50" s="470" t="s">
        <v>216</v>
      </c>
      <c r="T50" s="470"/>
      <c r="U50" s="424" t="s">
        <v>54</v>
      </c>
      <c r="V50" s="435"/>
      <c r="W50" s="435"/>
      <c r="X50" s="435"/>
      <c r="Y50" s="459"/>
      <c r="Z50" s="459"/>
      <c r="AA50" s="435" t="s">
        <v>94</v>
      </c>
      <c r="AB50" s="459"/>
      <c r="AC50" s="459"/>
      <c r="AD50" s="463" t="s">
        <v>106</v>
      </c>
      <c r="AE50" s="435"/>
      <c r="AF50" s="435"/>
      <c r="AG50" s="435"/>
      <c r="AH50" s="505"/>
    </row>
    <row r="51" spans="1:34">
      <c r="A51" s="368"/>
      <c r="B51" s="388"/>
      <c r="C51" s="388"/>
      <c r="D51" s="388"/>
      <c r="E51" s="388"/>
      <c r="F51" s="388"/>
      <c r="G51" s="408"/>
      <c r="H51" s="420" t="s">
        <v>43</v>
      </c>
      <c r="I51" s="432"/>
      <c r="J51" s="440"/>
      <c r="K51" s="450"/>
      <c r="L51" s="457"/>
      <c r="M51" s="457"/>
      <c r="N51" s="457"/>
      <c r="O51" s="457"/>
      <c r="P51" s="457"/>
      <c r="Q51" s="457"/>
      <c r="R51" s="466"/>
      <c r="S51" s="470"/>
      <c r="T51" s="470"/>
      <c r="U51" s="474"/>
      <c r="V51" s="478"/>
      <c r="W51" s="478"/>
      <c r="X51" s="478"/>
      <c r="Y51" s="478"/>
      <c r="Z51" s="478"/>
      <c r="AA51" s="478"/>
      <c r="AB51" s="478"/>
      <c r="AC51" s="478"/>
      <c r="AD51" s="478"/>
      <c r="AE51" s="478"/>
      <c r="AF51" s="478"/>
      <c r="AG51" s="478"/>
      <c r="AH51" s="504"/>
    </row>
    <row r="52" spans="1:34">
      <c r="A52" s="368"/>
      <c r="B52" s="388"/>
      <c r="C52" s="388"/>
      <c r="D52" s="388"/>
      <c r="E52" s="388"/>
      <c r="F52" s="388"/>
      <c r="G52" s="408"/>
      <c r="H52" s="420" t="s">
        <v>50</v>
      </c>
      <c r="I52" s="432"/>
      <c r="J52" s="440"/>
      <c r="K52" s="450"/>
      <c r="L52" s="457"/>
      <c r="M52" s="457"/>
      <c r="N52" s="457"/>
      <c r="O52" s="457"/>
      <c r="P52" s="457"/>
      <c r="Q52" s="457"/>
      <c r="R52" s="466"/>
      <c r="S52" s="470" t="s">
        <v>216</v>
      </c>
      <c r="T52" s="470"/>
      <c r="U52" s="424" t="s">
        <v>54</v>
      </c>
      <c r="V52" s="435"/>
      <c r="W52" s="435"/>
      <c r="X52" s="435"/>
      <c r="Y52" s="459"/>
      <c r="Z52" s="459"/>
      <c r="AA52" s="435" t="s">
        <v>94</v>
      </c>
      <c r="AB52" s="459"/>
      <c r="AC52" s="459"/>
      <c r="AD52" s="463" t="s">
        <v>106</v>
      </c>
      <c r="AE52" s="435"/>
      <c r="AF52" s="435"/>
      <c r="AG52" s="435"/>
      <c r="AH52" s="505"/>
    </row>
    <row r="53" spans="1:34">
      <c r="A53" s="368"/>
      <c r="B53" s="388"/>
      <c r="C53" s="388"/>
      <c r="D53" s="388"/>
      <c r="E53" s="388"/>
      <c r="F53" s="388"/>
      <c r="G53" s="408"/>
      <c r="H53" s="420" t="s">
        <v>43</v>
      </c>
      <c r="I53" s="432"/>
      <c r="J53" s="440"/>
      <c r="K53" s="450"/>
      <c r="L53" s="457"/>
      <c r="M53" s="457"/>
      <c r="N53" s="457"/>
      <c r="O53" s="457"/>
      <c r="P53" s="457"/>
      <c r="Q53" s="457"/>
      <c r="R53" s="466"/>
      <c r="S53" s="470"/>
      <c r="T53" s="470"/>
      <c r="U53" s="474"/>
      <c r="V53" s="478"/>
      <c r="W53" s="478"/>
      <c r="X53" s="478"/>
      <c r="Y53" s="478"/>
      <c r="Z53" s="478"/>
      <c r="AA53" s="478"/>
      <c r="AB53" s="478"/>
      <c r="AC53" s="478"/>
      <c r="AD53" s="478"/>
      <c r="AE53" s="478"/>
      <c r="AF53" s="478"/>
      <c r="AG53" s="478"/>
      <c r="AH53" s="504"/>
    </row>
    <row r="54" spans="1:34">
      <c r="A54" s="368"/>
      <c r="B54" s="388"/>
      <c r="C54" s="388"/>
      <c r="D54" s="388"/>
      <c r="E54" s="388"/>
      <c r="F54" s="388"/>
      <c r="G54" s="408"/>
      <c r="H54" s="420" t="s">
        <v>50</v>
      </c>
      <c r="I54" s="432"/>
      <c r="J54" s="440"/>
      <c r="K54" s="450"/>
      <c r="L54" s="457"/>
      <c r="M54" s="457"/>
      <c r="N54" s="457"/>
      <c r="O54" s="457"/>
      <c r="P54" s="457"/>
      <c r="Q54" s="457"/>
      <c r="R54" s="466"/>
      <c r="S54" s="470" t="s">
        <v>216</v>
      </c>
      <c r="T54" s="470"/>
      <c r="U54" s="424" t="s">
        <v>54</v>
      </c>
      <c r="V54" s="435"/>
      <c r="W54" s="435"/>
      <c r="X54" s="435"/>
      <c r="Y54" s="459"/>
      <c r="Z54" s="459"/>
      <c r="AA54" s="435" t="s">
        <v>94</v>
      </c>
      <c r="AB54" s="459"/>
      <c r="AC54" s="459"/>
      <c r="AD54" s="463" t="s">
        <v>106</v>
      </c>
      <c r="AE54" s="435"/>
      <c r="AF54" s="435"/>
      <c r="AG54" s="435"/>
      <c r="AH54" s="505"/>
    </row>
    <row r="55" spans="1:34" ht="14.25">
      <c r="A55" s="369"/>
      <c r="B55" s="389"/>
      <c r="C55" s="389"/>
      <c r="D55" s="389"/>
      <c r="E55" s="389"/>
      <c r="F55" s="389"/>
      <c r="G55" s="409"/>
      <c r="H55" s="421" t="s">
        <v>43</v>
      </c>
      <c r="I55" s="433"/>
      <c r="J55" s="441"/>
      <c r="K55" s="451"/>
      <c r="L55" s="458"/>
      <c r="M55" s="458"/>
      <c r="N55" s="458"/>
      <c r="O55" s="458"/>
      <c r="P55" s="458"/>
      <c r="Q55" s="458"/>
      <c r="R55" s="467"/>
      <c r="S55" s="471"/>
      <c r="T55" s="471"/>
      <c r="U55" s="475"/>
      <c r="V55" s="479"/>
      <c r="W55" s="479"/>
      <c r="X55" s="479"/>
      <c r="Y55" s="479"/>
      <c r="Z55" s="479"/>
      <c r="AA55" s="479"/>
      <c r="AB55" s="479"/>
      <c r="AC55" s="479"/>
      <c r="AD55" s="479"/>
      <c r="AE55" s="479"/>
      <c r="AF55" s="479"/>
      <c r="AG55" s="479"/>
      <c r="AH55" s="506"/>
    </row>
    <row r="56" spans="1:34">
      <c r="A56" s="370"/>
      <c r="B56" s="370"/>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row>
    <row r="57" spans="1:34" ht="15.75">
      <c r="A57" s="371" t="s">
        <v>242</v>
      </c>
      <c r="B57" s="371"/>
      <c r="C57" s="371"/>
      <c r="D57" s="371"/>
      <c r="E57" s="371"/>
      <c r="F57" s="371"/>
      <c r="G57" s="371"/>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row>
    <row r="58" spans="1:34" ht="16.5">
      <c r="A58" s="372" t="s">
        <v>245</v>
      </c>
      <c r="B58" s="371"/>
      <c r="C58" s="371"/>
      <c r="D58" s="371"/>
      <c r="E58" s="371"/>
      <c r="F58" s="371"/>
      <c r="G58" s="371"/>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row>
    <row r="59" spans="1:34">
      <c r="A59" s="373" t="s">
        <v>234</v>
      </c>
      <c r="B59" s="390"/>
      <c r="C59" s="399" t="s">
        <v>50</v>
      </c>
      <c r="D59" s="403"/>
      <c r="E59" s="403"/>
      <c r="F59" s="403"/>
      <c r="G59" s="410"/>
      <c r="H59" s="422"/>
      <c r="I59" s="434"/>
      <c r="J59" s="434"/>
      <c r="K59" s="434"/>
      <c r="L59" s="434"/>
      <c r="M59" s="434"/>
      <c r="N59" s="434"/>
      <c r="O59" s="434"/>
      <c r="P59" s="434"/>
      <c r="Q59" s="434"/>
      <c r="R59" s="434"/>
      <c r="S59" s="434"/>
      <c r="T59" s="434"/>
      <c r="U59" s="434"/>
      <c r="V59" s="434"/>
      <c r="W59" s="434"/>
      <c r="X59" s="434"/>
      <c r="Y59" s="434"/>
      <c r="Z59" s="434"/>
      <c r="AA59" s="434"/>
      <c r="AB59" s="434"/>
      <c r="AC59" s="434"/>
      <c r="AD59" s="434"/>
      <c r="AE59" s="434"/>
      <c r="AF59" s="434"/>
      <c r="AG59" s="434"/>
      <c r="AH59" s="507"/>
    </row>
    <row r="60" spans="1:34">
      <c r="A60" s="374"/>
      <c r="B60" s="391"/>
      <c r="C60" s="400" t="s">
        <v>247</v>
      </c>
      <c r="D60" s="400"/>
      <c r="E60" s="400"/>
      <c r="F60" s="400"/>
      <c r="G60" s="400"/>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508"/>
    </row>
    <row r="61" spans="1:34">
      <c r="A61" s="374"/>
      <c r="B61" s="391"/>
      <c r="C61" s="400" t="s">
        <v>98</v>
      </c>
      <c r="D61" s="400"/>
      <c r="E61" s="400"/>
      <c r="F61" s="400"/>
      <c r="G61" s="400"/>
      <c r="H61" s="424" t="s">
        <v>54</v>
      </c>
      <c r="I61" s="435"/>
      <c r="J61" s="435"/>
      <c r="K61" s="435"/>
      <c r="L61" s="459"/>
      <c r="M61" s="459"/>
      <c r="N61" s="435" t="s">
        <v>94</v>
      </c>
      <c r="O61" s="459"/>
      <c r="P61" s="459"/>
      <c r="Q61" s="463" t="s">
        <v>106</v>
      </c>
      <c r="R61" s="435"/>
      <c r="S61" s="435"/>
      <c r="T61" s="435"/>
      <c r="U61" s="435"/>
      <c r="V61" s="435"/>
      <c r="W61" s="435"/>
      <c r="X61" s="435"/>
      <c r="Y61" s="435"/>
      <c r="Z61" s="435"/>
      <c r="AA61" s="435"/>
      <c r="AB61" s="435"/>
      <c r="AC61" s="435"/>
      <c r="AD61" s="435"/>
      <c r="AE61" s="435"/>
      <c r="AF61" s="435"/>
      <c r="AG61" s="435"/>
      <c r="AH61" s="505"/>
    </row>
    <row r="62" spans="1:34">
      <c r="A62" s="374"/>
      <c r="B62" s="391"/>
      <c r="C62" s="400"/>
      <c r="D62" s="400"/>
      <c r="E62" s="400"/>
      <c r="F62" s="400"/>
      <c r="G62" s="400"/>
      <c r="H62" s="425"/>
      <c r="I62" s="437"/>
      <c r="J62" s="437"/>
      <c r="K62" s="437"/>
      <c r="L62" s="388" t="s">
        <v>90</v>
      </c>
      <c r="M62" s="388" t="s">
        <v>92</v>
      </c>
      <c r="N62" s="437"/>
      <c r="O62" s="437"/>
      <c r="P62" s="437"/>
      <c r="Q62" s="437"/>
      <c r="R62" s="437"/>
      <c r="S62" s="437"/>
      <c r="T62" s="437"/>
      <c r="U62" s="437"/>
      <c r="V62" s="388" t="s">
        <v>119</v>
      </c>
      <c r="W62" s="388" t="s">
        <v>123</v>
      </c>
      <c r="X62" s="437"/>
      <c r="Y62" s="437"/>
      <c r="Z62" s="437"/>
      <c r="AA62" s="437"/>
      <c r="AB62" s="437"/>
      <c r="AC62" s="437"/>
      <c r="AD62" s="437"/>
      <c r="AE62" s="437"/>
      <c r="AF62" s="437"/>
      <c r="AG62" s="437"/>
      <c r="AH62" s="509"/>
    </row>
    <row r="63" spans="1:34">
      <c r="A63" s="374"/>
      <c r="B63" s="391"/>
      <c r="C63" s="400"/>
      <c r="D63" s="400"/>
      <c r="E63" s="400"/>
      <c r="F63" s="400"/>
      <c r="G63" s="400"/>
      <c r="H63" s="425"/>
      <c r="I63" s="437"/>
      <c r="J63" s="437"/>
      <c r="K63" s="437"/>
      <c r="L63" s="388" t="s">
        <v>32</v>
      </c>
      <c r="M63" s="388" t="s">
        <v>93</v>
      </c>
      <c r="N63" s="437"/>
      <c r="O63" s="437"/>
      <c r="P63" s="437"/>
      <c r="Q63" s="437"/>
      <c r="R63" s="437"/>
      <c r="S63" s="437"/>
      <c r="T63" s="437"/>
      <c r="U63" s="437"/>
      <c r="V63" s="388" t="s">
        <v>121</v>
      </c>
      <c r="W63" s="388" t="s">
        <v>126</v>
      </c>
      <c r="X63" s="437"/>
      <c r="Y63" s="437"/>
      <c r="Z63" s="437"/>
      <c r="AA63" s="437"/>
      <c r="AB63" s="437"/>
      <c r="AC63" s="437"/>
      <c r="AD63" s="437"/>
      <c r="AE63" s="437"/>
      <c r="AF63" s="437"/>
      <c r="AG63" s="437"/>
      <c r="AH63" s="509"/>
    </row>
    <row r="64" spans="1:34">
      <c r="A64" s="374"/>
      <c r="B64" s="391"/>
      <c r="C64" s="400"/>
      <c r="D64" s="400"/>
      <c r="E64" s="400"/>
      <c r="F64" s="400"/>
      <c r="G64" s="400"/>
      <c r="H64" s="426"/>
      <c r="I64" s="436"/>
      <c r="J64" s="436"/>
      <c r="K64" s="436"/>
      <c r="L64" s="436"/>
      <c r="M64" s="436"/>
      <c r="N64" s="436"/>
      <c r="O64" s="436"/>
      <c r="P64" s="436"/>
      <c r="Q64" s="436"/>
      <c r="R64" s="436"/>
      <c r="S64" s="436"/>
      <c r="T64" s="436"/>
      <c r="U64" s="436"/>
      <c r="V64" s="436"/>
      <c r="W64" s="436"/>
      <c r="X64" s="436"/>
      <c r="Y64" s="436"/>
      <c r="Z64" s="436"/>
      <c r="AA64" s="436"/>
      <c r="AB64" s="436"/>
      <c r="AC64" s="436"/>
      <c r="AD64" s="436"/>
      <c r="AE64" s="436"/>
      <c r="AF64" s="436"/>
      <c r="AG64" s="436"/>
      <c r="AH64" s="510"/>
    </row>
    <row r="65" spans="1:34">
      <c r="A65" s="374"/>
      <c r="B65" s="391"/>
      <c r="C65" s="400" t="s">
        <v>99</v>
      </c>
      <c r="D65" s="400"/>
      <c r="E65" s="400"/>
      <c r="F65" s="400"/>
      <c r="G65" s="400"/>
      <c r="H65" s="427" t="s">
        <v>79</v>
      </c>
      <c r="I65" s="438"/>
      <c r="J65" s="442"/>
      <c r="K65" s="452"/>
      <c r="L65" s="460"/>
      <c r="M65" s="460"/>
      <c r="N65" s="460"/>
      <c r="O65" s="460"/>
      <c r="P65" s="460"/>
      <c r="Q65" s="460" t="s">
        <v>261</v>
      </c>
      <c r="R65" s="460"/>
      <c r="S65" s="460"/>
      <c r="T65" s="460"/>
      <c r="U65" s="476"/>
      <c r="V65" s="427" t="s">
        <v>122</v>
      </c>
      <c r="W65" s="438"/>
      <c r="X65" s="442"/>
      <c r="Y65" s="481"/>
      <c r="Z65" s="482"/>
      <c r="AA65" s="482"/>
      <c r="AB65" s="482"/>
      <c r="AC65" s="482"/>
      <c r="AD65" s="482"/>
      <c r="AE65" s="482"/>
      <c r="AF65" s="482"/>
      <c r="AG65" s="482"/>
      <c r="AH65" s="511"/>
    </row>
    <row r="66" spans="1:34" ht="14.25">
      <c r="A66" s="375"/>
      <c r="B66" s="392"/>
      <c r="C66" s="401"/>
      <c r="D66" s="401"/>
      <c r="E66" s="401"/>
      <c r="F66" s="401"/>
      <c r="G66" s="401"/>
      <c r="H66" s="401" t="s">
        <v>82</v>
      </c>
      <c r="I66" s="401"/>
      <c r="J66" s="401"/>
      <c r="K66" s="453"/>
      <c r="L66" s="461"/>
      <c r="M66" s="461"/>
      <c r="N66" s="461"/>
      <c r="O66" s="461"/>
      <c r="P66" s="461"/>
      <c r="Q66" s="461"/>
      <c r="R66" s="461"/>
      <c r="S66" s="461"/>
      <c r="T66" s="461"/>
      <c r="U66" s="461"/>
      <c r="V66" s="461"/>
      <c r="W66" s="461"/>
      <c r="X66" s="461"/>
      <c r="Y66" s="461"/>
      <c r="Z66" s="461"/>
      <c r="AA66" s="461"/>
      <c r="AB66" s="461"/>
      <c r="AC66" s="461"/>
      <c r="AD66" s="461"/>
      <c r="AE66" s="461"/>
      <c r="AF66" s="461"/>
      <c r="AG66" s="461"/>
      <c r="AH66" s="512"/>
    </row>
  </sheetData>
  <mergeCells count="177">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H48:J48"/>
    <mergeCell ref="K48:R48"/>
    <mergeCell ref="U48:X48"/>
    <mergeCell ref="Y48:Z48"/>
    <mergeCell ref="AB48:AC48"/>
    <mergeCell ref="AE48:AH48"/>
    <mergeCell ref="H49:J49"/>
    <mergeCell ref="K49:R49"/>
    <mergeCell ref="U49:AH49"/>
    <mergeCell ref="H50:J50"/>
    <mergeCell ref="K50:R50"/>
    <mergeCell ref="U50:X50"/>
    <mergeCell ref="Y50:Z50"/>
    <mergeCell ref="AB50:AC50"/>
    <mergeCell ref="AE50:AH50"/>
    <mergeCell ref="H51:J51"/>
    <mergeCell ref="K51:R51"/>
    <mergeCell ref="U51:AH51"/>
    <mergeCell ref="H52:J52"/>
    <mergeCell ref="K52:R52"/>
    <mergeCell ref="U52:X52"/>
    <mergeCell ref="Y52:Z52"/>
    <mergeCell ref="AB52:AC52"/>
    <mergeCell ref="AE52:AH52"/>
    <mergeCell ref="H53:J53"/>
    <mergeCell ref="K53:R53"/>
    <mergeCell ref="U53:AH53"/>
    <mergeCell ref="H54:J54"/>
    <mergeCell ref="K54:R54"/>
    <mergeCell ref="U54:X54"/>
    <mergeCell ref="Y54:Z54"/>
    <mergeCell ref="AB54:AC54"/>
    <mergeCell ref="AE54:AH54"/>
    <mergeCell ref="H55:J55"/>
    <mergeCell ref="K55:R55"/>
    <mergeCell ref="U55:AH55"/>
    <mergeCell ref="C59:G59"/>
    <mergeCell ref="H59:AH59"/>
    <mergeCell ref="C60:G60"/>
    <mergeCell ref="H60:AH60"/>
    <mergeCell ref="H61:K61"/>
    <mergeCell ref="L61:M61"/>
    <mergeCell ref="O61:P61"/>
    <mergeCell ref="R61:AH61"/>
    <mergeCell ref="H64:AH64"/>
    <mergeCell ref="H65:J65"/>
    <mergeCell ref="V65:X65"/>
    <mergeCell ref="Y65:AH65"/>
    <mergeCell ref="H66:J66"/>
    <mergeCell ref="K66:AH66"/>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S48:T49"/>
    <mergeCell ref="S50:T51"/>
    <mergeCell ref="S52:T53"/>
    <mergeCell ref="S54:T55"/>
    <mergeCell ref="C61:G64"/>
    <mergeCell ref="H62:K63"/>
    <mergeCell ref="N62:U63"/>
    <mergeCell ref="X62:AH63"/>
    <mergeCell ref="C65:G66"/>
    <mergeCell ref="A4:B12"/>
    <mergeCell ref="A13:B19"/>
    <mergeCell ref="A34:B41"/>
    <mergeCell ref="A48:G55"/>
    <mergeCell ref="A59:B66"/>
  </mergeCells>
  <phoneticPr fontId="10"/>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AH187"/>
  <sheetViews>
    <sheetView view="pageBreakPreview" zoomScaleNormal="90" zoomScaleSheetLayoutView="100" workbookViewId="0"/>
  </sheetViews>
  <sheetFormatPr defaultColWidth="8.77734375" defaultRowHeight="13.5"/>
  <cols>
    <col min="1" max="4" width="3.109375" style="110" customWidth="1"/>
    <col min="5" max="5" width="6" style="110" customWidth="1"/>
    <col min="6" max="6" width="5.77734375" style="110" customWidth="1"/>
    <col min="7" max="34" width="3.109375" style="110" customWidth="1"/>
    <col min="35" max="16384" width="8.77734375" style="110"/>
  </cols>
  <sheetData>
    <row r="1" spans="1:34" ht="36.6" customHeight="1">
      <c r="A1" s="344" t="s">
        <v>272</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t="s">
        <v>267</v>
      </c>
      <c r="AE1" s="344" t="s">
        <v>267</v>
      </c>
      <c r="AF1" s="344"/>
      <c r="AG1" s="344"/>
      <c r="AH1" s="344"/>
    </row>
    <row r="2" spans="1:34" s="110" customFormat="1" ht="18" customHeight="1">
      <c r="A2" s="346" t="s">
        <v>274</v>
      </c>
      <c r="B2" s="376"/>
      <c r="C2" s="376"/>
      <c r="D2" s="376"/>
      <c r="E2" s="376"/>
      <c r="F2" s="376"/>
      <c r="G2" s="376"/>
      <c r="H2" s="220" t="s">
        <v>115</v>
      </c>
      <c r="I2" s="222"/>
      <c r="J2" s="222"/>
      <c r="K2" s="222"/>
      <c r="L2" s="222"/>
      <c r="M2" s="222"/>
      <c r="N2" s="222"/>
      <c r="O2" s="222"/>
      <c r="P2" s="224"/>
      <c r="Q2" s="220"/>
      <c r="R2" s="224"/>
      <c r="S2" s="220" t="s">
        <v>110</v>
      </c>
      <c r="T2" s="222"/>
      <c r="U2" s="222"/>
      <c r="V2" s="222"/>
      <c r="W2" s="222"/>
      <c r="X2" s="222"/>
      <c r="Y2" s="222"/>
      <c r="Z2" s="222"/>
      <c r="AA2" s="222"/>
      <c r="AB2" s="222"/>
      <c r="AC2" s="224"/>
      <c r="AD2" s="220" t="s">
        <v>269</v>
      </c>
      <c r="AE2" s="222"/>
      <c r="AF2" s="224"/>
      <c r="AG2" s="220"/>
      <c r="AH2" s="485"/>
    </row>
    <row r="3" spans="1:34" s="110" customFormat="1" ht="18" customHeight="1">
      <c r="A3" s="357"/>
      <c r="B3" s="99"/>
      <c r="C3" s="99"/>
      <c r="D3" s="99"/>
      <c r="E3" s="99"/>
      <c r="F3" s="99"/>
      <c r="G3" s="99"/>
      <c r="H3" s="45"/>
      <c r="I3" s="17"/>
      <c r="J3" s="17"/>
      <c r="K3" s="17"/>
      <c r="L3" s="17"/>
      <c r="M3" s="17"/>
      <c r="N3" s="17"/>
      <c r="O3" s="17"/>
      <c r="P3" s="103"/>
      <c r="Q3" s="45"/>
      <c r="R3" s="103"/>
      <c r="S3" s="45"/>
      <c r="T3" s="17"/>
      <c r="U3" s="17"/>
      <c r="V3" s="17"/>
      <c r="W3" s="17"/>
      <c r="X3" s="17"/>
      <c r="Y3" s="17"/>
      <c r="Z3" s="17"/>
      <c r="AA3" s="17"/>
      <c r="AB3" s="17"/>
      <c r="AC3" s="103"/>
      <c r="AD3" s="44" t="s">
        <v>270</v>
      </c>
      <c r="AE3" s="62"/>
      <c r="AF3" s="102"/>
      <c r="AG3" s="44"/>
      <c r="AH3" s="490"/>
    </row>
    <row r="4" spans="1:34" ht="21.75" customHeight="1">
      <c r="A4" s="348" t="s">
        <v>234</v>
      </c>
      <c r="B4" s="378"/>
      <c r="C4" s="393" t="s">
        <v>112</v>
      </c>
      <c r="D4" s="393"/>
      <c r="E4" s="393"/>
      <c r="F4" s="393"/>
      <c r="G4" s="393"/>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87"/>
    </row>
    <row r="5" spans="1:34" s="515" customFormat="1" ht="15" customHeight="1">
      <c r="A5" s="349"/>
      <c r="B5" s="379"/>
      <c r="C5" s="133" t="s">
        <v>50</v>
      </c>
      <c r="D5" s="135"/>
      <c r="E5" s="135"/>
      <c r="F5" s="135"/>
      <c r="G5" s="137"/>
      <c r="H5" s="20"/>
      <c r="I5" s="43"/>
      <c r="J5" s="43"/>
      <c r="K5" s="43"/>
      <c r="L5" s="43"/>
      <c r="M5" s="43"/>
      <c r="N5" s="43"/>
      <c r="O5" s="43"/>
      <c r="P5" s="43"/>
      <c r="Q5" s="43"/>
      <c r="R5" s="43"/>
      <c r="S5" s="43"/>
      <c r="T5" s="43"/>
      <c r="U5" s="43"/>
      <c r="V5" s="43"/>
      <c r="W5" s="43"/>
      <c r="X5" s="43"/>
      <c r="Y5" s="43"/>
      <c r="Z5" s="43"/>
      <c r="AA5" s="43"/>
      <c r="AB5" s="43"/>
      <c r="AC5" s="43"/>
      <c r="AD5" s="43"/>
      <c r="AE5" s="43"/>
      <c r="AF5" s="43"/>
      <c r="AG5" s="43"/>
      <c r="AH5" s="659"/>
    </row>
    <row r="6" spans="1:34" s="515" customFormat="1" ht="30" customHeight="1">
      <c r="A6" s="349"/>
      <c r="B6" s="379"/>
      <c r="C6" s="85" t="s">
        <v>247</v>
      </c>
      <c r="D6" s="85"/>
      <c r="E6" s="85"/>
      <c r="F6" s="85"/>
      <c r="G6" s="85"/>
      <c r="H6" s="419"/>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89"/>
    </row>
    <row r="7" spans="1:34" s="515" customFormat="1" ht="15" customHeight="1">
      <c r="A7" s="349"/>
      <c r="B7" s="379"/>
      <c r="C7" s="85" t="s">
        <v>98</v>
      </c>
      <c r="D7" s="85"/>
      <c r="E7" s="85"/>
      <c r="F7" s="85"/>
      <c r="G7" s="85"/>
      <c r="H7" s="25" t="s">
        <v>54</v>
      </c>
      <c r="I7" s="47"/>
      <c r="J7" s="47"/>
      <c r="K7" s="47"/>
      <c r="L7" s="613"/>
      <c r="M7" s="613"/>
      <c r="N7" s="47" t="s">
        <v>94</v>
      </c>
      <c r="O7" s="613"/>
      <c r="P7" s="613"/>
      <c r="Q7" s="114" t="s">
        <v>106</v>
      </c>
      <c r="R7" s="47"/>
      <c r="S7" s="47"/>
      <c r="T7" s="47"/>
      <c r="U7" s="47"/>
      <c r="V7" s="47"/>
      <c r="W7" s="47"/>
      <c r="X7" s="47"/>
      <c r="Y7" s="47"/>
      <c r="Z7" s="47"/>
      <c r="AA7" s="47"/>
      <c r="AB7" s="47"/>
      <c r="AC7" s="47"/>
      <c r="AD7" s="47"/>
      <c r="AE7" s="47"/>
      <c r="AF7" s="47"/>
      <c r="AG7" s="47"/>
      <c r="AH7" s="239"/>
    </row>
    <row r="8" spans="1:34" s="515" customFormat="1" ht="15" customHeight="1">
      <c r="A8" s="349"/>
      <c r="B8" s="379"/>
      <c r="C8" s="85"/>
      <c r="D8" s="85"/>
      <c r="E8" s="85"/>
      <c r="F8" s="85"/>
      <c r="G8" s="85"/>
      <c r="H8" s="37"/>
      <c r="I8" s="91"/>
      <c r="J8" s="91"/>
      <c r="K8" s="91"/>
      <c r="L8" s="99" t="s">
        <v>90</v>
      </c>
      <c r="M8" s="99" t="s">
        <v>92</v>
      </c>
      <c r="N8" s="91"/>
      <c r="O8" s="91"/>
      <c r="P8" s="91"/>
      <c r="Q8" s="91"/>
      <c r="R8" s="91"/>
      <c r="S8" s="91"/>
      <c r="T8" s="91"/>
      <c r="U8" s="91"/>
      <c r="V8" s="99" t="s">
        <v>119</v>
      </c>
      <c r="W8" s="99" t="s">
        <v>123</v>
      </c>
      <c r="X8" s="91"/>
      <c r="Y8" s="91"/>
      <c r="Z8" s="91"/>
      <c r="AA8" s="91"/>
      <c r="AB8" s="91"/>
      <c r="AC8" s="91"/>
      <c r="AD8" s="91"/>
      <c r="AE8" s="91"/>
      <c r="AF8" s="91"/>
      <c r="AG8" s="91"/>
      <c r="AH8" s="240"/>
    </row>
    <row r="9" spans="1:34" s="515" customFormat="1" ht="15" customHeight="1">
      <c r="A9" s="349"/>
      <c r="B9" s="379"/>
      <c r="C9" s="85"/>
      <c r="D9" s="85"/>
      <c r="E9" s="85"/>
      <c r="F9" s="85"/>
      <c r="G9" s="85"/>
      <c r="H9" s="37"/>
      <c r="I9" s="91"/>
      <c r="J9" s="91"/>
      <c r="K9" s="91"/>
      <c r="L9" s="99" t="s">
        <v>32</v>
      </c>
      <c r="M9" s="99" t="s">
        <v>93</v>
      </c>
      <c r="N9" s="91"/>
      <c r="O9" s="91"/>
      <c r="P9" s="91"/>
      <c r="Q9" s="91"/>
      <c r="R9" s="91"/>
      <c r="S9" s="91"/>
      <c r="T9" s="91"/>
      <c r="U9" s="91"/>
      <c r="V9" s="99" t="s">
        <v>121</v>
      </c>
      <c r="W9" s="99" t="s">
        <v>126</v>
      </c>
      <c r="X9" s="91"/>
      <c r="Y9" s="91"/>
      <c r="Z9" s="91"/>
      <c r="AA9" s="91"/>
      <c r="AB9" s="91"/>
      <c r="AC9" s="91"/>
      <c r="AD9" s="91"/>
      <c r="AE9" s="91"/>
      <c r="AF9" s="91"/>
      <c r="AG9" s="91"/>
      <c r="AH9" s="240"/>
    </row>
    <row r="10" spans="1:34" s="515" customFormat="1" ht="18.899999999999999" customHeight="1">
      <c r="A10" s="349"/>
      <c r="B10" s="379"/>
      <c r="C10" s="85"/>
      <c r="D10" s="85"/>
      <c r="E10" s="85"/>
      <c r="F10" s="85"/>
      <c r="G10" s="85"/>
      <c r="H10" s="42"/>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241"/>
    </row>
    <row r="11" spans="1:34" s="515" customFormat="1" ht="15" customHeight="1">
      <c r="A11" s="349"/>
      <c r="B11" s="379"/>
      <c r="C11" s="85" t="s">
        <v>99</v>
      </c>
      <c r="D11" s="85"/>
      <c r="E11" s="85"/>
      <c r="F11" s="85"/>
      <c r="G11" s="85"/>
      <c r="H11" s="415" t="s">
        <v>79</v>
      </c>
      <c r="I11" s="429"/>
      <c r="J11" s="439"/>
      <c r="K11" s="97"/>
      <c r="L11" s="100"/>
      <c r="M11" s="100"/>
      <c r="N11" s="100"/>
      <c r="O11" s="100"/>
      <c r="P11" s="100"/>
      <c r="Q11" s="115" t="s">
        <v>108</v>
      </c>
      <c r="R11" s="119"/>
      <c r="S11" s="123"/>
      <c r="T11" s="123"/>
      <c r="U11" s="132"/>
      <c r="V11" s="415" t="s">
        <v>122</v>
      </c>
      <c r="W11" s="429"/>
      <c r="X11" s="439"/>
      <c r="Y11" s="118"/>
      <c r="Z11" s="122"/>
      <c r="AA11" s="122"/>
      <c r="AB11" s="122"/>
      <c r="AC11" s="122"/>
      <c r="AD11" s="122"/>
      <c r="AE11" s="122"/>
      <c r="AF11" s="122"/>
      <c r="AG11" s="122"/>
      <c r="AH11" s="660"/>
    </row>
    <row r="12" spans="1:34" s="515" customFormat="1" ht="15" customHeight="1">
      <c r="A12" s="350"/>
      <c r="B12" s="380"/>
      <c r="C12" s="85"/>
      <c r="D12" s="85"/>
      <c r="E12" s="85"/>
      <c r="F12" s="85"/>
      <c r="G12" s="85"/>
      <c r="H12" s="85" t="s">
        <v>82</v>
      </c>
      <c r="I12" s="85"/>
      <c r="J12" s="85"/>
      <c r="K12" s="118"/>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60"/>
    </row>
    <row r="13" spans="1:34" s="515" customFormat="1" ht="15" customHeight="1">
      <c r="A13" s="516" t="s">
        <v>128</v>
      </c>
      <c r="B13" s="543"/>
      <c r="C13" s="85" t="s">
        <v>50</v>
      </c>
      <c r="D13" s="85"/>
      <c r="E13" s="85"/>
      <c r="F13" s="85"/>
      <c r="G13" s="85"/>
      <c r="H13" s="593"/>
      <c r="I13" s="593"/>
      <c r="J13" s="593"/>
      <c r="K13" s="593"/>
      <c r="L13" s="593"/>
      <c r="M13" s="593"/>
      <c r="N13" s="593"/>
      <c r="O13" s="593"/>
      <c r="P13" s="85" t="s">
        <v>216</v>
      </c>
      <c r="Q13" s="85"/>
      <c r="R13" s="85"/>
      <c r="S13" s="25" t="s">
        <v>54</v>
      </c>
      <c r="T13" s="47"/>
      <c r="U13" s="47"/>
      <c r="V13" s="47"/>
      <c r="W13" s="613"/>
      <c r="X13" s="613"/>
      <c r="Y13" s="47" t="s">
        <v>94</v>
      </c>
      <c r="Z13" s="613"/>
      <c r="AA13" s="613"/>
      <c r="AB13" s="114" t="s">
        <v>106</v>
      </c>
      <c r="AC13" s="62"/>
      <c r="AD13" s="62"/>
      <c r="AE13" s="62"/>
      <c r="AF13" s="62"/>
      <c r="AG13" s="62"/>
      <c r="AH13" s="490"/>
    </row>
    <row r="14" spans="1:34" s="515" customFormat="1" ht="21" customHeight="1">
      <c r="A14" s="349"/>
      <c r="B14" s="379"/>
      <c r="C14" s="85" t="s">
        <v>248</v>
      </c>
      <c r="D14" s="85"/>
      <c r="E14" s="85"/>
      <c r="F14" s="85"/>
      <c r="G14" s="85"/>
      <c r="H14" s="593"/>
      <c r="I14" s="593"/>
      <c r="J14" s="593"/>
      <c r="K14" s="593"/>
      <c r="L14" s="593"/>
      <c r="M14" s="593"/>
      <c r="N14" s="593"/>
      <c r="O14" s="593"/>
      <c r="P14" s="85"/>
      <c r="Q14" s="85"/>
      <c r="R14" s="85"/>
      <c r="S14" s="37"/>
      <c r="T14" s="91"/>
      <c r="U14" s="91"/>
      <c r="V14" s="91"/>
      <c r="W14" s="91"/>
      <c r="X14" s="91"/>
      <c r="Y14" s="91"/>
      <c r="Z14" s="91"/>
      <c r="AA14" s="91"/>
      <c r="AB14" s="91"/>
      <c r="AC14" s="91"/>
      <c r="AD14" s="91"/>
      <c r="AE14" s="91"/>
      <c r="AF14" s="91"/>
      <c r="AG14" s="91"/>
      <c r="AH14" s="240"/>
    </row>
    <row r="15" spans="1:34" s="515" customFormat="1" ht="19.5" customHeight="1">
      <c r="A15" s="349"/>
      <c r="B15" s="379"/>
      <c r="C15" s="85" t="s">
        <v>80</v>
      </c>
      <c r="D15" s="85"/>
      <c r="E15" s="85"/>
      <c r="F15" s="85"/>
      <c r="G15" s="85"/>
      <c r="H15" s="594"/>
      <c r="I15" s="594"/>
      <c r="J15" s="594"/>
      <c r="K15" s="594"/>
      <c r="L15" s="594"/>
      <c r="M15" s="594"/>
      <c r="N15" s="594"/>
      <c r="O15" s="594"/>
      <c r="P15" s="85"/>
      <c r="Q15" s="85"/>
      <c r="R15" s="85"/>
      <c r="S15" s="42"/>
      <c r="T15" s="61"/>
      <c r="U15" s="61"/>
      <c r="V15" s="61"/>
      <c r="W15" s="61"/>
      <c r="X15" s="61"/>
      <c r="Y15" s="61"/>
      <c r="Z15" s="61"/>
      <c r="AA15" s="61"/>
      <c r="AB15" s="61"/>
      <c r="AC15" s="61"/>
      <c r="AD15" s="61"/>
      <c r="AE15" s="61"/>
      <c r="AF15" s="61"/>
      <c r="AG15" s="61"/>
      <c r="AH15" s="241"/>
    </row>
    <row r="16" spans="1:34" s="515" customFormat="1" ht="29.25" customHeight="1">
      <c r="A16" s="349"/>
      <c r="B16" s="379"/>
      <c r="C16" s="569" t="s">
        <v>297</v>
      </c>
      <c r="D16" s="569"/>
      <c r="E16" s="569"/>
      <c r="F16" s="569"/>
      <c r="G16" s="569"/>
      <c r="H16" s="569"/>
      <c r="I16" s="569"/>
      <c r="J16" s="569"/>
      <c r="K16" s="569"/>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661"/>
    </row>
    <row r="17" spans="1:34" s="515" customFormat="1" ht="33.75" customHeight="1">
      <c r="A17" s="349"/>
      <c r="B17" s="379"/>
      <c r="C17" s="395" t="s">
        <v>298</v>
      </c>
      <c r="D17" s="395"/>
      <c r="E17" s="395"/>
      <c r="F17" s="443" t="s">
        <v>67</v>
      </c>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92"/>
    </row>
    <row r="18" spans="1:34" s="515" customFormat="1" ht="24.75" customHeight="1">
      <c r="A18" s="349"/>
      <c r="B18" s="379"/>
      <c r="C18" s="395"/>
      <c r="D18" s="395"/>
      <c r="E18" s="395"/>
      <c r="F18" s="395" t="s">
        <v>120</v>
      </c>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662"/>
    </row>
    <row r="19" spans="1:34" s="515" customFormat="1" ht="27" customHeight="1">
      <c r="A19" s="349"/>
      <c r="B19" s="379"/>
      <c r="C19" s="570"/>
      <c r="D19" s="570"/>
      <c r="E19" s="570"/>
      <c r="F19" s="570"/>
      <c r="G19" s="570"/>
      <c r="H19" s="570"/>
      <c r="I19" s="570"/>
      <c r="J19" s="570"/>
      <c r="K19" s="602"/>
      <c r="L19" s="602"/>
      <c r="M19" s="602"/>
      <c r="N19" s="602"/>
      <c r="O19" s="602"/>
      <c r="P19" s="602"/>
      <c r="Q19" s="602"/>
      <c r="R19" s="602"/>
      <c r="S19" s="602"/>
      <c r="T19" s="602"/>
      <c r="U19" s="602"/>
      <c r="V19" s="602"/>
      <c r="W19" s="602"/>
      <c r="X19" s="602"/>
      <c r="Y19" s="602"/>
      <c r="Z19" s="602"/>
      <c r="AA19" s="602"/>
      <c r="AB19" s="602"/>
      <c r="AC19" s="602"/>
      <c r="AD19" s="602"/>
      <c r="AE19" s="602"/>
      <c r="AF19" s="602"/>
      <c r="AG19" s="602"/>
      <c r="AH19" s="663"/>
    </row>
    <row r="20" spans="1:34" s="515" customFormat="1" ht="15" customHeight="1">
      <c r="A20" s="517" t="s">
        <v>275</v>
      </c>
      <c r="B20" s="544"/>
      <c r="C20" s="544"/>
      <c r="D20" s="544"/>
      <c r="E20" s="544"/>
      <c r="F20" s="544"/>
      <c r="G20" s="544"/>
      <c r="H20" s="544"/>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664"/>
    </row>
    <row r="21" spans="1:34" s="360" customFormat="1" ht="15" customHeight="1">
      <c r="A21" s="518" t="s">
        <v>278</v>
      </c>
      <c r="B21" s="545"/>
      <c r="C21" s="545"/>
      <c r="D21" s="545"/>
      <c r="E21" s="545"/>
      <c r="F21" s="545"/>
      <c r="G21" s="545"/>
      <c r="H21" s="545"/>
      <c r="I21" s="545"/>
      <c r="J21" s="545"/>
      <c r="K21" s="545"/>
      <c r="L21" s="545"/>
      <c r="M21" s="623"/>
      <c r="N21" s="625"/>
      <c r="O21" s="628"/>
      <c r="P21" s="628"/>
      <c r="Q21" s="633"/>
      <c r="R21" s="633"/>
      <c r="S21" s="638" t="s">
        <v>320</v>
      </c>
      <c r="T21" s="545" t="s">
        <v>321</v>
      </c>
      <c r="U21" s="545"/>
      <c r="V21" s="545"/>
      <c r="W21" s="545"/>
      <c r="X21" s="545"/>
      <c r="Y21" s="545"/>
      <c r="Z21" s="545"/>
      <c r="AA21" s="545"/>
      <c r="AB21" s="545"/>
      <c r="AC21" s="623"/>
      <c r="AD21" s="483"/>
      <c r="AE21" s="383"/>
      <c r="AF21" s="383"/>
      <c r="AG21" s="633" t="s">
        <v>124</v>
      </c>
      <c r="AH21" s="500"/>
    </row>
    <row r="22" spans="1:34" s="515" customFormat="1" ht="14.25" customHeight="1">
      <c r="A22" s="519" t="s">
        <v>77</v>
      </c>
      <c r="B22" s="546" t="s">
        <v>236</v>
      </c>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665"/>
    </row>
    <row r="23" spans="1:34" s="515" customFormat="1" ht="21.15" customHeight="1">
      <c r="A23" s="520"/>
      <c r="B23" s="353" t="s">
        <v>237</v>
      </c>
      <c r="C23" s="62"/>
      <c r="D23" s="62"/>
      <c r="E23" s="62"/>
      <c r="F23" s="62"/>
      <c r="G23" s="62"/>
      <c r="H23" s="62"/>
      <c r="I23" s="62"/>
      <c r="J23" s="102"/>
      <c r="K23" s="133" t="s">
        <v>307</v>
      </c>
      <c r="L23" s="135"/>
      <c r="M23" s="135"/>
      <c r="N23" s="135"/>
      <c r="O23" s="135"/>
      <c r="P23" s="137"/>
      <c r="Q23" s="133" t="s">
        <v>294</v>
      </c>
      <c r="R23" s="135"/>
      <c r="S23" s="135"/>
      <c r="T23" s="135"/>
      <c r="U23" s="135"/>
      <c r="V23" s="135"/>
      <c r="W23" s="85" t="s">
        <v>11</v>
      </c>
      <c r="X23" s="85"/>
      <c r="Y23" s="85"/>
      <c r="Z23" s="85"/>
      <c r="AA23" s="85"/>
      <c r="AB23" s="85"/>
      <c r="AC23" s="591" t="s">
        <v>329</v>
      </c>
      <c r="AD23" s="135"/>
      <c r="AE23" s="135"/>
      <c r="AF23" s="135"/>
      <c r="AG23" s="135"/>
      <c r="AH23" s="666"/>
    </row>
    <row r="24" spans="1:34" s="515" customFormat="1" ht="16.350000000000001" customHeight="1">
      <c r="A24" s="520"/>
      <c r="B24" s="355"/>
      <c r="C24" s="64"/>
      <c r="D24" s="64"/>
      <c r="E24" s="64"/>
      <c r="F24" s="64"/>
      <c r="G24" s="64"/>
      <c r="H24" s="64"/>
      <c r="I24" s="64"/>
      <c r="J24" s="104"/>
      <c r="K24" s="133" t="s">
        <v>308</v>
      </c>
      <c r="L24" s="135"/>
      <c r="M24" s="137"/>
      <c r="N24" s="133" t="s">
        <v>156</v>
      </c>
      <c r="O24" s="135"/>
      <c r="P24" s="137"/>
      <c r="Q24" s="133" t="s">
        <v>308</v>
      </c>
      <c r="R24" s="135"/>
      <c r="S24" s="137"/>
      <c r="T24" s="133" t="s">
        <v>156</v>
      </c>
      <c r="U24" s="135"/>
      <c r="V24" s="137"/>
      <c r="W24" s="133" t="s">
        <v>308</v>
      </c>
      <c r="X24" s="135"/>
      <c r="Y24" s="137"/>
      <c r="Z24" s="133" t="s">
        <v>156</v>
      </c>
      <c r="AA24" s="135"/>
      <c r="AB24" s="137"/>
      <c r="AC24" s="133" t="s">
        <v>308</v>
      </c>
      <c r="AD24" s="135"/>
      <c r="AE24" s="137"/>
      <c r="AF24" s="133" t="s">
        <v>156</v>
      </c>
      <c r="AG24" s="135"/>
      <c r="AH24" s="666"/>
    </row>
    <row r="25" spans="1:34" s="515" customFormat="1" ht="16.350000000000001" customHeight="1">
      <c r="A25" s="520"/>
      <c r="B25" s="547" t="s">
        <v>252</v>
      </c>
      <c r="C25" s="135"/>
      <c r="D25" s="135"/>
      <c r="E25" s="135"/>
      <c r="F25" s="135"/>
      <c r="G25" s="135"/>
      <c r="H25" s="135"/>
      <c r="I25" s="135"/>
      <c r="J25" s="137"/>
      <c r="K25" s="133"/>
      <c r="L25" s="135"/>
      <c r="M25" s="137"/>
      <c r="N25" s="133"/>
      <c r="O25" s="135"/>
      <c r="P25" s="137"/>
      <c r="Q25" s="133"/>
      <c r="R25" s="135"/>
      <c r="S25" s="137"/>
      <c r="T25" s="133"/>
      <c r="U25" s="135"/>
      <c r="V25" s="137"/>
      <c r="W25" s="133"/>
      <c r="X25" s="135"/>
      <c r="Y25" s="137"/>
      <c r="Z25" s="133"/>
      <c r="AA25" s="135"/>
      <c r="AB25" s="137"/>
      <c r="AC25" s="133"/>
      <c r="AD25" s="135"/>
      <c r="AE25" s="137"/>
      <c r="AF25" s="133"/>
      <c r="AG25" s="135"/>
      <c r="AH25" s="666"/>
    </row>
    <row r="26" spans="1:34" s="515" customFormat="1" ht="16.350000000000001" customHeight="1">
      <c r="A26" s="520"/>
      <c r="B26" s="547" t="s">
        <v>209</v>
      </c>
      <c r="C26" s="135"/>
      <c r="D26" s="135"/>
      <c r="E26" s="135"/>
      <c r="F26" s="135"/>
      <c r="G26" s="135"/>
      <c r="H26" s="135"/>
      <c r="I26" s="135"/>
      <c r="J26" s="137"/>
      <c r="K26" s="133"/>
      <c r="L26" s="135"/>
      <c r="M26" s="137"/>
      <c r="N26" s="133"/>
      <c r="O26" s="135"/>
      <c r="P26" s="137"/>
      <c r="Q26" s="133"/>
      <c r="R26" s="135"/>
      <c r="S26" s="137"/>
      <c r="T26" s="133"/>
      <c r="U26" s="135"/>
      <c r="V26" s="137"/>
      <c r="W26" s="133"/>
      <c r="X26" s="135"/>
      <c r="Y26" s="137"/>
      <c r="Z26" s="133"/>
      <c r="AA26" s="135"/>
      <c r="AB26" s="137"/>
      <c r="AC26" s="133"/>
      <c r="AD26" s="135"/>
      <c r="AE26" s="137"/>
      <c r="AF26" s="133"/>
      <c r="AG26" s="135"/>
      <c r="AH26" s="666"/>
    </row>
    <row r="27" spans="1:34" s="515" customFormat="1" ht="14.25" customHeight="1">
      <c r="A27" s="520"/>
      <c r="B27" s="548" t="s">
        <v>275</v>
      </c>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667"/>
    </row>
    <row r="28" spans="1:34" s="515" customFormat="1" ht="16.350000000000001" customHeight="1">
      <c r="A28" s="521"/>
      <c r="B28" s="353" t="s">
        <v>273</v>
      </c>
      <c r="C28" s="62"/>
      <c r="D28" s="62"/>
      <c r="E28" s="62"/>
      <c r="F28" s="62"/>
      <c r="G28" s="62"/>
      <c r="H28" s="62"/>
      <c r="I28" s="62"/>
      <c r="J28" s="102"/>
      <c r="K28" s="603" t="s">
        <v>310</v>
      </c>
      <c r="L28" s="603"/>
      <c r="M28" s="603"/>
      <c r="N28" s="603" t="s">
        <v>312</v>
      </c>
      <c r="O28" s="603"/>
      <c r="P28" s="603"/>
      <c r="Q28" s="603" t="s">
        <v>318</v>
      </c>
      <c r="R28" s="603"/>
      <c r="S28" s="603"/>
      <c r="T28" s="603" t="s">
        <v>322</v>
      </c>
      <c r="U28" s="603"/>
      <c r="V28" s="603"/>
      <c r="W28" s="603" t="s">
        <v>326</v>
      </c>
      <c r="X28" s="603"/>
      <c r="Y28" s="603"/>
      <c r="Z28" s="603" t="s">
        <v>328</v>
      </c>
      <c r="AA28" s="603"/>
      <c r="AB28" s="603"/>
      <c r="AC28" s="603" t="s">
        <v>304</v>
      </c>
      <c r="AD28" s="603"/>
      <c r="AE28" s="603"/>
      <c r="AF28" s="603" t="s">
        <v>330</v>
      </c>
      <c r="AG28" s="603"/>
      <c r="AH28" s="668"/>
    </row>
    <row r="29" spans="1:34" s="515" customFormat="1" ht="15.6" customHeight="1">
      <c r="A29" s="521"/>
      <c r="B29" s="354"/>
      <c r="C29" s="17"/>
      <c r="D29" s="17"/>
      <c r="E29" s="17"/>
      <c r="F29" s="17"/>
      <c r="G29" s="17"/>
      <c r="H29" s="17"/>
      <c r="I29" s="17"/>
      <c r="J29" s="103"/>
      <c r="K29" s="603"/>
      <c r="L29" s="603"/>
      <c r="M29" s="603"/>
      <c r="N29" s="603"/>
      <c r="O29" s="603"/>
      <c r="P29" s="603"/>
      <c r="Q29" s="603"/>
      <c r="R29" s="603"/>
      <c r="S29" s="603"/>
      <c r="T29" s="603"/>
      <c r="U29" s="603"/>
      <c r="V29" s="603"/>
      <c r="W29" s="603"/>
      <c r="X29" s="603"/>
      <c r="Y29" s="603"/>
      <c r="Z29" s="603"/>
      <c r="AA29" s="603"/>
      <c r="AB29" s="603"/>
      <c r="AC29" s="603"/>
      <c r="AD29" s="603"/>
      <c r="AE29" s="603"/>
      <c r="AF29" s="603"/>
      <c r="AG29" s="603"/>
      <c r="AH29" s="668"/>
    </row>
    <row r="30" spans="1:34" s="515" customFormat="1" ht="15.9" customHeight="1">
      <c r="A30" s="521"/>
      <c r="B30" s="355"/>
      <c r="C30" s="64"/>
      <c r="D30" s="64"/>
      <c r="E30" s="64"/>
      <c r="F30" s="64"/>
      <c r="G30" s="64"/>
      <c r="H30" s="64"/>
      <c r="I30" s="64"/>
      <c r="J30" s="104"/>
      <c r="K30" s="604" t="s">
        <v>311</v>
      </c>
      <c r="L30" s="614"/>
      <c r="M30" s="614"/>
      <c r="N30" s="614"/>
      <c r="O30" s="614"/>
      <c r="P30" s="614"/>
      <c r="Q30" s="614"/>
      <c r="R30" s="614"/>
      <c r="S30" s="639"/>
      <c r="T30" s="643"/>
      <c r="U30" s="636"/>
      <c r="V30" s="636"/>
      <c r="W30" s="636"/>
      <c r="X30" s="636"/>
      <c r="Y30" s="636"/>
      <c r="Z30" s="636"/>
      <c r="AA30" s="636"/>
      <c r="AB30" s="636"/>
      <c r="AC30" s="636"/>
      <c r="AD30" s="636"/>
      <c r="AE30" s="636"/>
      <c r="AF30" s="636"/>
      <c r="AG30" s="636"/>
      <c r="AH30" s="669"/>
    </row>
    <row r="31" spans="1:34" s="515" customFormat="1" ht="15.9" customHeight="1">
      <c r="A31" s="521"/>
      <c r="B31" s="549" t="s">
        <v>292</v>
      </c>
      <c r="C31" s="571"/>
      <c r="D31" s="574"/>
      <c r="E31" s="574"/>
      <c r="F31" s="574"/>
      <c r="G31" s="574"/>
      <c r="H31" s="574"/>
      <c r="I31" s="574"/>
      <c r="J31" s="574"/>
      <c r="K31" s="605"/>
      <c r="L31" s="615"/>
      <c r="M31" s="615"/>
      <c r="N31" s="615"/>
      <c r="O31" s="615"/>
      <c r="P31" s="631" t="s">
        <v>316</v>
      </c>
      <c r="Q31" s="631"/>
      <c r="R31" s="636"/>
      <c r="S31" s="636"/>
      <c r="T31" s="636"/>
      <c r="U31" s="636"/>
      <c r="V31" s="631" t="s">
        <v>184</v>
      </c>
      <c r="W31" s="631"/>
      <c r="X31" s="615"/>
      <c r="Y31" s="615"/>
      <c r="Z31" s="615"/>
      <c r="AA31" s="615"/>
      <c r="AB31" s="631" t="s">
        <v>316</v>
      </c>
      <c r="AC31" s="631"/>
      <c r="AD31" s="636"/>
      <c r="AE31" s="636"/>
      <c r="AF31" s="636"/>
      <c r="AG31" s="636"/>
      <c r="AH31" s="669"/>
    </row>
    <row r="32" spans="1:34" s="515" customFormat="1" ht="15.9" customHeight="1">
      <c r="A32" s="521"/>
      <c r="B32" s="550"/>
      <c r="C32" s="572"/>
      <c r="D32" s="111" t="s">
        <v>204</v>
      </c>
      <c r="E32" s="111"/>
      <c r="F32" s="128"/>
      <c r="G32" s="591" t="s">
        <v>302</v>
      </c>
      <c r="H32" s="595"/>
      <c r="I32" s="595"/>
      <c r="J32" s="597"/>
      <c r="K32" s="605"/>
      <c r="L32" s="615"/>
      <c r="M32" s="615"/>
      <c r="N32" s="615"/>
      <c r="O32" s="615"/>
      <c r="P32" s="631" t="s">
        <v>316</v>
      </c>
      <c r="Q32" s="631"/>
      <c r="R32" s="636"/>
      <c r="S32" s="636"/>
      <c r="T32" s="636"/>
      <c r="U32" s="636"/>
      <c r="V32" s="631" t="s">
        <v>184</v>
      </c>
      <c r="W32" s="631"/>
      <c r="X32" s="615"/>
      <c r="Y32" s="615"/>
      <c r="Z32" s="615"/>
      <c r="AA32" s="615"/>
      <c r="AB32" s="631" t="s">
        <v>316</v>
      </c>
      <c r="AC32" s="631"/>
      <c r="AD32" s="636"/>
      <c r="AE32" s="636"/>
      <c r="AF32" s="636"/>
      <c r="AG32" s="636"/>
      <c r="AH32" s="669"/>
    </row>
    <row r="33" spans="1:34" s="515" customFormat="1" ht="15.9" customHeight="1">
      <c r="A33" s="521"/>
      <c r="B33" s="550"/>
      <c r="C33" s="572"/>
      <c r="D33" s="584"/>
      <c r="E33" s="584"/>
      <c r="F33" s="129"/>
      <c r="G33" s="591" t="s">
        <v>304</v>
      </c>
      <c r="H33" s="595"/>
      <c r="I33" s="595"/>
      <c r="J33" s="597"/>
      <c r="K33" s="605"/>
      <c r="L33" s="615"/>
      <c r="M33" s="615"/>
      <c r="N33" s="615"/>
      <c r="O33" s="615"/>
      <c r="P33" s="631" t="s">
        <v>316</v>
      </c>
      <c r="Q33" s="631"/>
      <c r="R33" s="636"/>
      <c r="S33" s="636"/>
      <c r="T33" s="636"/>
      <c r="U33" s="636"/>
      <c r="V33" s="631" t="s">
        <v>184</v>
      </c>
      <c r="W33" s="631"/>
      <c r="X33" s="615"/>
      <c r="Y33" s="615"/>
      <c r="Z33" s="615"/>
      <c r="AA33" s="615"/>
      <c r="AB33" s="631" t="s">
        <v>316</v>
      </c>
      <c r="AC33" s="631"/>
      <c r="AD33" s="636"/>
      <c r="AE33" s="636"/>
      <c r="AF33" s="636"/>
      <c r="AG33" s="636"/>
      <c r="AH33" s="669"/>
    </row>
    <row r="34" spans="1:34" s="515" customFormat="1" ht="15.9" customHeight="1">
      <c r="A34" s="520"/>
      <c r="B34" s="551"/>
      <c r="C34" s="573"/>
      <c r="D34" s="113"/>
      <c r="E34" s="113"/>
      <c r="F34" s="130"/>
      <c r="G34" s="591" t="s">
        <v>305</v>
      </c>
      <c r="H34" s="595"/>
      <c r="I34" s="595"/>
      <c r="J34" s="597"/>
      <c r="K34" s="605"/>
      <c r="L34" s="615"/>
      <c r="M34" s="615"/>
      <c r="N34" s="615"/>
      <c r="O34" s="615"/>
      <c r="P34" s="631" t="s">
        <v>316</v>
      </c>
      <c r="Q34" s="631"/>
      <c r="R34" s="636"/>
      <c r="S34" s="636"/>
      <c r="T34" s="636"/>
      <c r="U34" s="636"/>
      <c r="V34" s="631" t="s">
        <v>184</v>
      </c>
      <c r="W34" s="631"/>
      <c r="X34" s="615"/>
      <c r="Y34" s="615"/>
      <c r="Z34" s="615"/>
      <c r="AA34" s="615"/>
      <c r="AB34" s="631" t="s">
        <v>316</v>
      </c>
      <c r="AC34" s="631"/>
      <c r="AD34" s="636"/>
      <c r="AE34" s="636"/>
      <c r="AF34" s="636"/>
      <c r="AG34" s="636"/>
      <c r="AH34" s="669"/>
    </row>
    <row r="35" spans="1:34" s="515" customFormat="1" ht="16.350000000000001" customHeight="1">
      <c r="A35" s="520"/>
      <c r="B35" s="552" t="s">
        <v>293</v>
      </c>
      <c r="C35" s="574"/>
      <c r="D35" s="574"/>
      <c r="E35" s="574"/>
      <c r="F35" s="574"/>
      <c r="G35" s="574"/>
      <c r="H35" s="574"/>
      <c r="I35" s="574"/>
      <c r="J35" s="574"/>
      <c r="K35" s="605"/>
      <c r="L35" s="615"/>
      <c r="M35" s="615"/>
      <c r="N35" s="615"/>
      <c r="O35" s="615"/>
      <c r="P35" s="631" t="s">
        <v>316</v>
      </c>
      <c r="Q35" s="631"/>
      <c r="R35" s="636"/>
      <c r="S35" s="636"/>
      <c r="T35" s="636"/>
      <c r="U35" s="636"/>
      <c r="V35" s="631" t="s">
        <v>184</v>
      </c>
      <c r="W35" s="631"/>
      <c r="X35" s="615"/>
      <c r="Y35" s="615"/>
      <c r="Z35" s="615"/>
      <c r="AA35" s="615"/>
      <c r="AB35" s="631" t="s">
        <v>316</v>
      </c>
      <c r="AC35" s="631"/>
      <c r="AD35" s="636"/>
      <c r="AE35" s="636"/>
      <c r="AF35" s="636"/>
      <c r="AG35" s="636"/>
      <c r="AH35" s="669"/>
    </row>
    <row r="36" spans="1:34" s="515" customFormat="1" ht="16.350000000000001" customHeight="1">
      <c r="A36" s="520"/>
      <c r="B36" s="553" t="s">
        <v>296</v>
      </c>
      <c r="C36" s="575"/>
      <c r="D36" s="575"/>
      <c r="E36" s="575"/>
      <c r="F36" s="575"/>
      <c r="G36" s="575"/>
      <c r="H36" s="575"/>
      <c r="I36" s="575"/>
      <c r="J36" s="575"/>
      <c r="K36" s="606"/>
      <c r="L36" s="616"/>
      <c r="M36" s="616"/>
      <c r="N36" s="616"/>
      <c r="O36" s="616"/>
      <c r="P36" s="616"/>
      <c r="Q36" s="616"/>
      <c r="R36" s="616"/>
      <c r="S36" s="616"/>
      <c r="T36" s="644" t="s">
        <v>324</v>
      </c>
      <c r="U36" s="644"/>
      <c r="V36" s="650"/>
      <c r="W36" s="652"/>
      <c r="X36" s="652"/>
      <c r="Y36" s="652"/>
      <c r="Z36" s="652"/>
      <c r="AA36" s="652"/>
      <c r="AB36" s="652"/>
      <c r="AC36" s="652"/>
      <c r="AD36" s="652"/>
      <c r="AE36" s="652"/>
      <c r="AF36" s="652"/>
      <c r="AG36" s="652"/>
      <c r="AH36" s="670"/>
    </row>
    <row r="37" spans="1:34" s="515" customFormat="1" ht="14.25" customHeight="1">
      <c r="A37" s="519" t="s">
        <v>280</v>
      </c>
      <c r="B37" s="546" t="s">
        <v>236</v>
      </c>
      <c r="C37" s="546"/>
      <c r="D37" s="546"/>
      <c r="E37" s="546"/>
      <c r="F37" s="546"/>
      <c r="G37" s="546"/>
      <c r="H37" s="546"/>
      <c r="I37" s="546"/>
      <c r="J37" s="546"/>
      <c r="K37" s="546"/>
      <c r="L37" s="546"/>
      <c r="M37" s="546"/>
      <c r="N37" s="546"/>
      <c r="O37" s="546"/>
      <c r="P37" s="546"/>
      <c r="Q37" s="546"/>
      <c r="R37" s="546"/>
      <c r="S37" s="546"/>
      <c r="T37" s="546"/>
      <c r="U37" s="546"/>
      <c r="V37" s="546"/>
      <c r="W37" s="546"/>
      <c r="X37" s="546"/>
      <c r="Y37" s="546"/>
      <c r="Z37" s="546"/>
      <c r="AA37" s="546"/>
      <c r="AB37" s="546"/>
      <c r="AC37" s="546"/>
      <c r="AD37" s="546"/>
      <c r="AE37" s="546"/>
      <c r="AF37" s="546"/>
      <c r="AG37" s="546"/>
      <c r="AH37" s="665"/>
    </row>
    <row r="38" spans="1:34" s="515" customFormat="1" ht="21.15" customHeight="1">
      <c r="A38" s="520"/>
      <c r="B38" s="353" t="s">
        <v>237</v>
      </c>
      <c r="C38" s="62"/>
      <c r="D38" s="62"/>
      <c r="E38" s="62"/>
      <c r="F38" s="62"/>
      <c r="G38" s="62"/>
      <c r="H38" s="62"/>
      <c r="I38" s="62"/>
      <c r="J38" s="102"/>
      <c r="K38" s="133" t="s">
        <v>307</v>
      </c>
      <c r="L38" s="135"/>
      <c r="M38" s="135"/>
      <c r="N38" s="135"/>
      <c r="O38" s="135"/>
      <c r="P38" s="137"/>
      <c r="Q38" s="133" t="s">
        <v>294</v>
      </c>
      <c r="R38" s="135"/>
      <c r="S38" s="135"/>
      <c r="T38" s="135"/>
      <c r="U38" s="135"/>
      <c r="V38" s="135"/>
      <c r="W38" s="85" t="s">
        <v>11</v>
      </c>
      <c r="X38" s="85"/>
      <c r="Y38" s="85"/>
      <c r="Z38" s="85"/>
      <c r="AA38" s="85"/>
      <c r="AB38" s="85"/>
      <c r="AC38" s="591" t="s">
        <v>329</v>
      </c>
      <c r="AD38" s="135"/>
      <c r="AE38" s="135"/>
      <c r="AF38" s="135"/>
      <c r="AG38" s="135"/>
      <c r="AH38" s="666"/>
    </row>
    <row r="39" spans="1:34" s="515" customFormat="1" ht="16.350000000000001" customHeight="1">
      <c r="A39" s="520"/>
      <c r="B39" s="355"/>
      <c r="C39" s="64"/>
      <c r="D39" s="64"/>
      <c r="E39" s="64"/>
      <c r="F39" s="64"/>
      <c r="G39" s="64"/>
      <c r="H39" s="64"/>
      <c r="I39" s="64"/>
      <c r="J39" s="104"/>
      <c r="K39" s="133" t="s">
        <v>308</v>
      </c>
      <c r="L39" s="135"/>
      <c r="M39" s="137"/>
      <c r="N39" s="133" t="s">
        <v>156</v>
      </c>
      <c r="O39" s="135"/>
      <c r="P39" s="137"/>
      <c r="Q39" s="133" t="s">
        <v>308</v>
      </c>
      <c r="R39" s="135"/>
      <c r="S39" s="137"/>
      <c r="T39" s="133" t="s">
        <v>156</v>
      </c>
      <c r="U39" s="135"/>
      <c r="V39" s="137"/>
      <c r="W39" s="133" t="s">
        <v>308</v>
      </c>
      <c r="X39" s="135"/>
      <c r="Y39" s="137"/>
      <c r="Z39" s="133" t="s">
        <v>156</v>
      </c>
      <c r="AA39" s="135"/>
      <c r="AB39" s="137"/>
      <c r="AC39" s="133" t="s">
        <v>308</v>
      </c>
      <c r="AD39" s="135"/>
      <c r="AE39" s="137"/>
      <c r="AF39" s="133" t="s">
        <v>156</v>
      </c>
      <c r="AG39" s="135"/>
      <c r="AH39" s="666"/>
    </row>
    <row r="40" spans="1:34" s="515" customFormat="1" ht="16.350000000000001" customHeight="1">
      <c r="A40" s="520"/>
      <c r="B40" s="547" t="s">
        <v>252</v>
      </c>
      <c r="C40" s="135"/>
      <c r="D40" s="135"/>
      <c r="E40" s="135"/>
      <c r="F40" s="135"/>
      <c r="G40" s="135"/>
      <c r="H40" s="135"/>
      <c r="I40" s="135"/>
      <c r="J40" s="137"/>
      <c r="K40" s="133"/>
      <c r="L40" s="135"/>
      <c r="M40" s="137"/>
      <c r="N40" s="133"/>
      <c r="O40" s="135"/>
      <c r="P40" s="137"/>
      <c r="Q40" s="133"/>
      <c r="R40" s="135"/>
      <c r="S40" s="137"/>
      <c r="T40" s="133"/>
      <c r="U40" s="135"/>
      <c r="V40" s="137"/>
      <c r="W40" s="133"/>
      <c r="X40" s="135"/>
      <c r="Y40" s="137"/>
      <c r="Z40" s="133"/>
      <c r="AA40" s="135"/>
      <c r="AB40" s="137"/>
      <c r="AC40" s="133"/>
      <c r="AD40" s="135"/>
      <c r="AE40" s="137"/>
      <c r="AF40" s="133"/>
      <c r="AG40" s="135"/>
      <c r="AH40" s="666"/>
    </row>
    <row r="41" spans="1:34" s="515" customFormat="1" ht="16.350000000000001" customHeight="1">
      <c r="A41" s="520"/>
      <c r="B41" s="547" t="s">
        <v>209</v>
      </c>
      <c r="C41" s="135"/>
      <c r="D41" s="135"/>
      <c r="E41" s="135"/>
      <c r="F41" s="135"/>
      <c r="G41" s="135"/>
      <c r="H41" s="135"/>
      <c r="I41" s="135"/>
      <c r="J41" s="137"/>
      <c r="K41" s="133"/>
      <c r="L41" s="135"/>
      <c r="M41" s="137"/>
      <c r="N41" s="133"/>
      <c r="O41" s="135"/>
      <c r="P41" s="137"/>
      <c r="Q41" s="133"/>
      <c r="R41" s="135"/>
      <c r="S41" s="137"/>
      <c r="T41" s="133"/>
      <c r="U41" s="135"/>
      <c r="V41" s="137"/>
      <c r="W41" s="133"/>
      <c r="X41" s="135"/>
      <c r="Y41" s="137"/>
      <c r="Z41" s="133"/>
      <c r="AA41" s="135"/>
      <c r="AB41" s="137"/>
      <c r="AC41" s="133"/>
      <c r="AD41" s="135"/>
      <c r="AE41" s="137"/>
      <c r="AF41" s="133"/>
      <c r="AG41" s="135"/>
      <c r="AH41" s="666"/>
    </row>
    <row r="42" spans="1:34" s="515" customFormat="1" ht="14.25" customHeight="1">
      <c r="A42" s="520"/>
      <c r="B42" s="554" t="s">
        <v>275</v>
      </c>
      <c r="C42" s="554"/>
      <c r="D42" s="554"/>
      <c r="E42" s="554"/>
      <c r="F42" s="554"/>
      <c r="G42" s="554"/>
      <c r="H42" s="554"/>
      <c r="I42" s="554"/>
      <c r="J42" s="554"/>
      <c r="K42" s="554"/>
      <c r="L42" s="554"/>
      <c r="M42" s="554"/>
      <c r="N42" s="554"/>
      <c r="O42" s="554"/>
      <c r="P42" s="554"/>
      <c r="Q42" s="554"/>
      <c r="R42" s="554"/>
      <c r="S42" s="554"/>
      <c r="T42" s="554"/>
      <c r="U42" s="554"/>
      <c r="V42" s="554"/>
      <c r="W42" s="554"/>
      <c r="X42" s="554"/>
      <c r="Y42" s="554"/>
      <c r="Z42" s="554"/>
      <c r="AA42" s="554"/>
      <c r="AB42" s="554"/>
      <c r="AC42" s="554"/>
      <c r="AD42" s="554"/>
      <c r="AE42" s="554"/>
      <c r="AF42" s="554"/>
      <c r="AG42" s="554"/>
      <c r="AH42" s="667"/>
    </row>
    <row r="43" spans="1:34" s="515" customFormat="1" ht="16.350000000000001" customHeight="1">
      <c r="A43" s="521"/>
      <c r="B43" s="353" t="s">
        <v>273</v>
      </c>
      <c r="C43" s="62"/>
      <c r="D43" s="62"/>
      <c r="E43" s="62"/>
      <c r="F43" s="62"/>
      <c r="G43" s="62"/>
      <c r="H43" s="62"/>
      <c r="I43" s="62"/>
      <c r="J43" s="102"/>
      <c r="K43" s="603" t="s">
        <v>310</v>
      </c>
      <c r="L43" s="603"/>
      <c r="M43" s="603"/>
      <c r="N43" s="603" t="s">
        <v>312</v>
      </c>
      <c r="O43" s="603"/>
      <c r="P43" s="603"/>
      <c r="Q43" s="603" t="s">
        <v>318</v>
      </c>
      <c r="R43" s="603"/>
      <c r="S43" s="603"/>
      <c r="T43" s="603" t="s">
        <v>322</v>
      </c>
      <c r="U43" s="603"/>
      <c r="V43" s="603"/>
      <c r="W43" s="603" t="s">
        <v>326</v>
      </c>
      <c r="X43" s="603"/>
      <c r="Y43" s="603"/>
      <c r="Z43" s="603" t="s">
        <v>328</v>
      </c>
      <c r="AA43" s="603"/>
      <c r="AB43" s="603"/>
      <c r="AC43" s="603" t="s">
        <v>304</v>
      </c>
      <c r="AD43" s="603"/>
      <c r="AE43" s="603"/>
      <c r="AF43" s="603" t="s">
        <v>330</v>
      </c>
      <c r="AG43" s="603"/>
      <c r="AH43" s="668"/>
    </row>
    <row r="44" spans="1:34" s="515" customFormat="1" ht="15.6" customHeight="1">
      <c r="A44" s="521"/>
      <c r="B44" s="354"/>
      <c r="C44" s="17"/>
      <c r="D44" s="17"/>
      <c r="E44" s="17"/>
      <c r="F44" s="17"/>
      <c r="G44" s="17"/>
      <c r="H44" s="17"/>
      <c r="I44" s="17"/>
      <c r="J44" s="103"/>
      <c r="K44" s="603"/>
      <c r="L44" s="603"/>
      <c r="M44" s="603"/>
      <c r="N44" s="603"/>
      <c r="O44" s="603"/>
      <c r="P44" s="603"/>
      <c r="Q44" s="603"/>
      <c r="R44" s="603"/>
      <c r="S44" s="603"/>
      <c r="T44" s="603"/>
      <c r="U44" s="603"/>
      <c r="V44" s="603"/>
      <c r="W44" s="603"/>
      <c r="X44" s="603"/>
      <c r="Y44" s="603"/>
      <c r="Z44" s="603"/>
      <c r="AA44" s="603"/>
      <c r="AB44" s="603"/>
      <c r="AC44" s="603"/>
      <c r="AD44" s="603"/>
      <c r="AE44" s="603"/>
      <c r="AF44" s="603"/>
      <c r="AG44" s="603"/>
      <c r="AH44" s="668"/>
    </row>
    <row r="45" spans="1:34" s="515" customFormat="1" ht="15.9" customHeight="1">
      <c r="A45" s="521"/>
      <c r="B45" s="355"/>
      <c r="C45" s="64"/>
      <c r="D45" s="64"/>
      <c r="E45" s="64"/>
      <c r="F45" s="64"/>
      <c r="G45" s="64"/>
      <c r="H45" s="64"/>
      <c r="I45" s="64"/>
      <c r="J45" s="104"/>
      <c r="K45" s="604" t="s">
        <v>311</v>
      </c>
      <c r="L45" s="614"/>
      <c r="M45" s="614"/>
      <c r="N45" s="614"/>
      <c r="O45" s="614"/>
      <c r="P45" s="614"/>
      <c r="Q45" s="614"/>
      <c r="R45" s="614"/>
      <c r="S45" s="639"/>
      <c r="T45" s="643"/>
      <c r="U45" s="636"/>
      <c r="V45" s="636"/>
      <c r="W45" s="636"/>
      <c r="X45" s="636"/>
      <c r="Y45" s="636"/>
      <c r="Z45" s="636"/>
      <c r="AA45" s="636"/>
      <c r="AB45" s="636"/>
      <c r="AC45" s="636"/>
      <c r="AD45" s="636"/>
      <c r="AE45" s="636"/>
      <c r="AF45" s="636"/>
      <c r="AG45" s="636"/>
      <c r="AH45" s="669"/>
    </row>
    <row r="46" spans="1:34" s="515" customFormat="1" ht="15.9" customHeight="1">
      <c r="A46" s="521"/>
      <c r="B46" s="549" t="s">
        <v>292</v>
      </c>
      <c r="C46" s="571"/>
      <c r="D46" s="574"/>
      <c r="E46" s="574"/>
      <c r="F46" s="574"/>
      <c r="G46" s="574"/>
      <c r="H46" s="574"/>
      <c r="I46" s="574"/>
      <c r="J46" s="574"/>
      <c r="K46" s="605"/>
      <c r="L46" s="615"/>
      <c r="M46" s="615"/>
      <c r="N46" s="615"/>
      <c r="O46" s="615"/>
      <c r="P46" s="631" t="s">
        <v>316</v>
      </c>
      <c r="Q46" s="631"/>
      <c r="R46" s="636"/>
      <c r="S46" s="636"/>
      <c r="T46" s="636"/>
      <c r="U46" s="636"/>
      <c r="V46" s="631" t="s">
        <v>184</v>
      </c>
      <c r="W46" s="631"/>
      <c r="X46" s="615"/>
      <c r="Y46" s="615"/>
      <c r="Z46" s="615"/>
      <c r="AA46" s="615"/>
      <c r="AB46" s="631" t="s">
        <v>316</v>
      </c>
      <c r="AC46" s="631"/>
      <c r="AD46" s="636"/>
      <c r="AE46" s="636"/>
      <c r="AF46" s="636"/>
      <c r="AG46" s="636"/>
      <c r="AH46" s="669"/>
    </row>
    <row r="47" spans="1:34" s="515" customFormat="1" ht="15.9" customHeight="1">
      <c r="A47" s="521"/>
      <c r="B47" s="550"/>
      <c r="C47" s="572"/>
      <c r="D47" s="111" t="s">
        <v>204</v>
      </c>
      <c r="E47" s="111"/>
      <c r="F47" s="128"/>
      <c r="G47" s="591" t="s">
        <v>302</v>
      </c>
      <c r="H47" s="595"/>
      <c r="I47" s="595"/>
      <c r="J47" s="597"/>
      <c r="K47" s="605"/>
      <c r="L47" s="615"/>
      <c r="M47" s="615"/>
      <c r="N47" s="615"/>
      <c r="O47" s="615"/>
      <c r="P47" s="631" t="s">
        <v>316</v>
      </c>
      <c r="Q47" s="631"/>
      <c r="R47" s="636"/>
      <c r="S47" s="636"/>
      <c r="T47" s="636"/>
      <c r="U47" s="636"/>
      <c r="V47" s="631" t="s">
        <v>184</v>
      </c>
      <c r="W47" s="631"/>
      <c r="X47" s="615"/>
      <c r="Y47" s="615"/>
      <c r="Z47" s="615"/>
      <c r="AA47" s="615"/>
      <c r="AB47" s="631" t="s">
        <v>316</v>
      </c>
      <c r="AC47" s="631"/>
      <c r="AD47" s="636"/>
      <c r="AE47" s="636"/>
      <c r="AF47" s="636"/>
      <c r="AG47" s="636"/>
      <c r="AH47" s="669"/>
    </row>
    <row r="48" spans="1:34" s="515" customFormat="1" ht="15.9" customHeight="1">
      <c r="A48" s="521"/>
      <c r="B48" s="550"/>
      <c r="C48" s="572"/>
      <c r="D48" s="584"/>
      <c r="E48" s="584"/>
      <c r="F48" s="129"/>
      <c r="G48" s="591" t="s">
        <v>304</v>
      </c>
      <c r="H48" s="595"/>
      <c r="I48" s="595"/>
      <c r="J48" s="597"/>
      <c r="K48" s="605"/>
      <c r="L48" s="615"/>
      <c r="M48" s="615"/>
      <c r="N48" s="615"/>
      <c r="O48" s="615"/>
      <c r="P48" s="631" t="s">
        <v>316</v>
      </c>
      <c r="Q48" s="631"/>
      <c r="R48" s="636"/>
      <c r="S48" s="636"/>
      <c r="T48" s="636"/>
      <c r="U48" s="636"/>
      <c r="V48" s="631" t="s">
        <v>184</v>
      </c>
      <c r="W48" s="631"/>
      <c r="X48" s="615"/>
      <c r="Y48" s="615"/>
      <c r="Z48" s="615"/>
      <c r="AA48" s="615"/>
      <c r="AB48" s="631" t="s">
        <v>316</v>
      </c>
      <c r="AC48" s="631"/>
      <c r="AD48" s="636"/>
      <c r="AE48" s="636"/>
      <c r="AF48" s="636"/>
      <c r="AG48" s="636"/>
      <c r="AH48" s="669"/>
    </row>
    <row r="49" spans="1:34" s="515" customFormat="1" ht="15.9" customHeight="1">
      <c r="A49" s="521"/>
      <c r="B49" s="551"/>
      <c r="C49" s="573"/>
      <c r="D49" s="113"/>
      <c r="E49" s="113"/>
      <c r="F49" s="130"/>
      <c r="G49" s="591" t="s">
        <v>305</v>
      </c>
      <c r="H49" s="595"/>
      <c r="I49" s="595"/>
      <c r="J49" s="597"/>
      <c r="K49" s="605"/>
      <c r="L49" s="615"/>
      <c r="M49" s="615"/>
      <c r="N49" s="615"/>
      <c r="O49" s="615"/>
      <c r="P49" s="631" t="s">
        <v>316</v>
      </c>
      <c r="Q49" s="631"/>
      <c r="R49" s="636"/>
      <c r="S49" s="636"/>
      <c r="T49" s="636"/>
      <c r="U49" s="636"/>
      <c r="V49" s="631" t="s">
        <v>184</v>
      </c>
      <c r="W49" s="631"/>
      <c r="X49" s="615"/>
      <c r="Y49" s="615"/>
      <c r="Z49" s="615"/>
      <c r="AA49" s="615"/>
      <c r="AB49" s="631" t="s">
        <v>316</v>
      </c>
      <c r="AC49" s="631"/>
      <c r="AD49" s="636"/>
      <c r="AE49" s="636"/>
      <c r="AF49" s="636"/>
      <c r="AG49" s="636"/>
      <c r="AH49" s="669"/>
    </row>
    <row r="50" spans="1:34" s="515" customFormat="1" ht="16.350000000000001" customHeight="1">
      <c r="A50" s="521"/>
      <c r="B50" s="552" t="s">
        <v>293</v>
      </c>
      <c r="C50" s="574"/>
      <c r="D50" s="574"/>
      <c r="E50" s="574"/>
      <c r="F50" s="574"/>
      <c r="G50" s="574"/>
      <c r="H50" s="574"/>
      <c r="I50" s="574"/>
      <c r="J50" s="574"/>
      <c r="K50" s="605"/>
      <c r="L50" s="615"/>
      <c r="M50" s="615"/>
      <c r="N50" s="615"/>
      <c r="O50" s="615"/>
      <c r="P50" s="631" t="s">
        <v>316</v>
      </c>
      <c r="Q50" s="631"/>
      <c r="R50" s="636"/>
      <c r="S50" s="636"/>
      <c r="T50" s="636"/>
      <c r="U50" s="636"/>
      <c r="V50" s="631" t="s">
        <v>184</v>
      </c>
      <c r="W50" s="631"/>
      <c r="X50" s="615"/>
      <c r="Y50" s="615"/>
      <c r="Z50" s="615"/>
      <c r="AA50" s="615"/>
      <c r="AB50" s="631" t="s">
        <v>316</v>
      </c>
      <c r="AC50" s="631"/>
      <c r="AD50" s="636"/>
      <c r="AE50" s="636"/>
      <c r="AF50" s="636"/>
      <c r="AG50" s="636"/>
      <c r="AH50" s="669"/>
    </row>
    <row r="51" spans="1:34" s="515" customFormat="1" ht="16.350000000000001" customHeight="1">
      <c r="A51" s="521"/>
      <c r="B51" s="553" t="s">
        <v>296</v>
      </c>
      <c r="C51" s="575"/>
      <c r="D51" s="575"/>
      <c r="E51" s="575"/>
      <c r="F51" s="575"/>
      <c r="G51" s="575"/>
      <c r="H51" s="575"/>
      <c r="I51" s="575"/>
      <c r="J51" s="575"/>
      <c r="K51" s="606"/>
      <c r="L51" s="616"/>
      <c r="M51" s="616"/>
      <c r="N51" s="616"/>
      <c r="O51" s="616"/>
      <c r="P51" s="616"/>
      <c r="Q51" s="616"/>
      <c r="R51" s="616"/>
      <c r="S51" s="616"/>
      <c r="T51" s="644" t="s">
        <v>324</v>
      </c>
      <c r="U51" s="644"/>
      <c r="V51" s="650"/>
      <c r="W51" s="652"/>
      <c r="X51" s="652"/>
      <c r="Y51" s="652"/>
      <c r="Z51" s="652"/>
      <c r="AA51" s="652"/>
      <c r="AB51" s="652"/>
      <c r="AC51" s="652"/>
      <c r="AD51" s="652"/>
      <c r="AE51" s="652"/>
      <c r="AF51" s="652"/>
      <c r="AG51" s="652"/>
      <c r="AH51" s="670"/>
    </row>
    <row r="52" spans="1:34" s="515" customFormat="1" ht="14.25" customHeight="1">
      <c r="A52" s="519" t="s">
        <v>281</v>
      </c>
      <c r="B52" s="555" t="s">
        <v>236</v>
      </c>
      <c r="C52" s="546"/>
      <c r="D52" s="546"/>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546"/>
      <c r="AE52" s="546"/>
      <c r="AF52" s="546"/>
      <c r="AG52" s="546"/>
      <c r="AH52" s="665"/>
    </row>
    <row r="53" spans="1:34" s="515" customFormat="1" ht="21.15" customHeight="1">
      <c r="A53" s="520"/>
      <c r="B53" s="353" t="s">
        <v>237</v>
      </c>
      <c r="C53" s="62"/>
      <c r="D53" s="62"/>
      <c r="E53" s="62"/>
      <c r="F53" s="62"/>
      <c r="G53" s="62"/>
      <c r="H53" s="62"/>
      <c r="I53" s="62"/>
      <c r="J53" s="102"/>
      <c r="K53" s="133" t="s">
        <v>307</v>
      </c>
      <c r="L53" s="135"/>
      <c r="M53" s="135"/>
      <c r="N53" s="135"/>
      <c r="O53" s="135"/>
      <c r="P53" s="137"/>
      <c r="Q53" s="133" t="s">
        <v>294</v>
      </c>
      <c r="R53" s="135"/>
      <c r="S53" s="135"/>
      <c r="T53" s="135"/>
      <c r="U53" s="135"/>
      <c r="V53" s="137"/>
      <c r="W53" s="133" t="s">
        <v>11</v>
      </c>
      <c r="X53" s="135"/>
      <c r="Y53" s="135"/>
      <c r="Z53" s="135"/>
      <c r="AA53" s="135"/>
      <c r="AB53" s="137"/>
      <c r="AC53" s="591" t="s">
        <v>329</v>
      </c>
      <c r="AD53" s="595"/>
      <c r="AE53" s="595"/>
      <c r="AF53" s="595"/>
      <c r="AG53" s="595"/>
      <c r="AH53" s="671"/>
    </row>
    <row r="54" spans="1:34" s="515" customFormat="1" ht="16.350000000000001" customHeight="1">
      <c r="A54" s="520"/>
      <c r="B54" s="355"/>
      <c r="C54" s="64"/>
      <c r="D54" s="64"/>
      <c r="E54" s="64"/>
      <c r="F54" s="64"/>
      <c r="G54" s="64"/>
      <c r="H54" s="64"/>
      <c r="I54" s="64"/>
      <c r="J54" s="104"/>
      <c r="K54" s="133" t="s">
        <v>308</v>
      </c>
      <c r="L54" s="135"/>
      <c r="M54" s="137"/>
      <c r="N54" s="133" t="s">
        <v>156</v>
      </c>
      <c r="O54" s="135"/>
      <c r="P54" s="137"/>
      <c r="Q54" s="133" t="s">
        <v>308</v>
      </c>
      <c r="R54" s="135"/>
      <c r="S54" s="137"/>
      <c r="T54" s="133" t="s">
        <v>156</v>
      </c>
      <c r="U54" s="135"/>
      <c r="V54" s="137"/>
      <c r="W54" s="133" t="s">
        <v>308</v>
      </c>
      <c r="X54" s="135"/>
      <c r="Y54" s="137"/>
      <c r="Z54" s="133" t="s">
        <v>156</v>
      </c>
      <c r="AA54" s="135"/>
      <c r="AB54" s="137"/>
      <c r="AC54" s="133" t="s">
        <v>308</v>
      </c>
      <c r="AD54" s="135"/>
      <c r="AE54" s="137"/>
      <c r="AF54" s="133" t="s">
        <v>156</v>
      </c>
      <c r="AG54" s="135"/>
      <c r="AH54" s="666"/>
    </row>
    <row r="55" spans="1:34" s="515" customFormat="1" ht="16.350000000000001" customHeight="1">
      <c r="A55" s="520"/>
      <c r="B55" s="547" t="s">
        <v>252</v>
      </c>
      <c r="C55" s="135"/>
      <c r="D55" s="135"/>
      <c r="E55" s="135"/>
      <c r="F55" s="135"/>
      <c r="G55" s="135"/>
      <c r="H55" s="135"/>
      <c r="I55" s="135"/>
      <c r="J55" s="137"/>
      <c r="K55" s="133"/>
      <c r="L55" s="135"/>
      <c r="M55" s="137"/>
      <c r="N55" s="133"/>
      <c r="O55" s="135"/>
      <c r="P55" s="137"/>
      <c r="Q55" s="133"/>
      <c r="R55" s="135"/>
      <c r="S55" s="137"/>
      <c r="T55" s="133"/>
      <c r="U55" s="135"/>
      <c r="V55" s="137"/>
      <c r="W55" s="133"/>
      <c r="X55" s="135"/>
      <c r="Y55" s="137"/>
      <c r="Z55" s="133"/>
      <c r="AA55" s="135"/>
      <c r="AB55" s="137"/>
      <c r="AC55" s="133"/>
      <c r="AD55" s="135"/>
      <c r="AE55" s="137"/>
      <c r="AF55" s="133"/>
      <c r="AG55" s="135"/>
      <c r="AH55" s="666"/>
    </row>
    <row r="56" spans="1:34" s="515" customFormat="1" ht="16.350000000000001" customHeight="1">
      <c r="A56" s="520"/>
      <c r="B56" s="547" t="s">
        <v>209</v>
      </c>
      <c r="C56" s="135"/>
      <c r="D56" s="135"/>
      <c r="E56" s="135"/>
      <c r="F56" s="135"/>
      <c r="G56" s="135"/>
      <c r="H56" s="135"/>
      <c r="I56" s="135"/>
      <c r="J56" s="137"/>
      <c r="K56" s="133"/>
      <c r="L56" s="135"/>
      <c r="M56" s="137"/>
      <c r="N56" s="133"/>
      <c r="O56" s="135"/>
      <c r="P56" s="137"/>
      <c r="Q56" s="133"/>
      <c r="R56" s="135"/>
      <c r="S56" s="137"/>
      <c r="T56" s="133"/>
      <c r="U56" s="135"/>
      <c r="V56" s="137"/>
      <c r="W56" s="133"/>
      <c r="X56" s="135"/>
      <c r="Y56" s="137"/>
      <c r="Z56" s="133"/>
      <c r="AA56" s="135"/>
      <c r="AB56" s="137"/>
      <c r="AC56" s="133"/>
      <c r="AD56" s="135"/>
      <c r="AE56" s="137"/>
      <c r="AF56" s="133"/>
      <c r="AG56" s="135"/>
      <c r="AH56" s="666"/>
    </row>
    <row r="57" spans="1:34" s="515" customFormat="1" ht="14.25" customHeight="1">
      <c r="A57" s="520"/>
      <c r="B57" s="548" t="s">
        <v>275</v>
      </c>
      <c r="C57" s="554"/>
      <c r="D57" s="554"/>
      <c r="E57" s="554"/>
      <c r="F57" s="554"/>
      <c r="G57" s="554"/>
      <c r="H57" s="554"/>
      <c r="I57" s="554"/>
      <c r="J57" s="554"/>
      <c r="K57" s="554"/>
      <c r="L57" s="554"/>
      <c r="M57" s="554"/>
      <c r="N57" s="554"/>
      <c r="O57" s="554"/>
      <c r="P57" s="554"/>
      <c r="Q57" s="554"/>
      <c r="R57" s="554"/>
      <c r="S57" s="554"/>
      <c r="T57" s="554"/>
      <c r="U57" s="554"/>
      <c r="V57" s="554"/>
      <c r="W57" s="554"/>
      <c r="X57" s="554"/>
      <c r="Y57" s="554"/>
      <c r="Z57" s="554"/>
      <c r="AA57" s="554"/>
      <c r="AB57" s="554"/>
      <c r="AC57" s="554"/>
      <c r="AD57" s="554"/>
      <c r="AE57" s="554"/>
      <c r="AF57" s="554"/>
      <c r="AG57" s="554"/>
      <c r="AH57" s="667"/>
    </row>
    <row r="58" spans="1:34" s="515" customFormat="1" ht="16.350000000000001" customHeight="1">
      <c r="A58" s="520"/>
      <c r="B58" s="353" t="s">
        <v>273</v>
      </c>
      <c r="C58" s="62"/>
      <c r="D58" s="62"/>
      <c r="E58" s="62"/>
      <c r="F58" s="62"/>
      <c r="G58" s="62"/>
      <c r="H58" s="62"/>
      <c r="I58" s="62"/>
      <c r="J58" s="102"/>
      <c r="K58" s="603" t="s">
        <v>310</v>
      </c>
      <c r="L58" s="603"/>
      <c r="M58" s="603"/>
      <c r="N58" s="603" t="s">
        <v>312</v>
      </c>
      <c r="O58" s="603"/>
      <c r="P58" s="603"/>
      <c r="Q58" s="603" t="s">
        <v>318</v>
      </c>
      <c r="R58" s="603"/>
      <c r="S58" s="603"/>
      <c r="T58" s="603" t="s">
        <v>322</v>
      </c>
      <c r="U58" s="603"/>
      <c r="V58" s="603"/>
      <c r="W58" s="603" t="s">
        <v>326</v>
      </c>
      <c r="X58" s="603"/>
      <c r="Y58" s="603"/>
      <c r="Z58" s="603" t="s">
        <v>328</v>
      </c>
      <c r="AA58" s="603"/>
      <c r="AB58" s="603"/>
      <c r="AC58" s="603" t="s">
        <v>304</v>
      </c>
      <c r="AD58" s="603"/>
      <c r="AE58" s="603"/>
      <c r="AF58" s="603" t="s">
        <v>330</v>
      </c>
      <c r="AG58" s="603"/>
      <c r="AH58" s="668"/>
    </row>
    <row r="59" spans="1:34" s="515" customFormat="1" ht="15.6" customHeight="1">
      <c r="A59" s="520"/>
      <c r="B59" s="354"/>
      <c r="C59" s="17"/>
      <c r="D59" s="17"/>
      <c r="E59" s="17"/>
      <c r="F59" s="17"/>
      <c r="G59" s="17"/>
      <c r="H59" s="17"/>
      <c r="I59" s="17"/>
      <c r="J59" s="103"/>
      <c r="K59" s="603"/>
      <c r="L59" s="603"/>
      <c r="M59" s="603"/>
      <c r="N59" s="603"/>
      <c r="O59" s="603"/>
      <c r="P59" s="603"/>
      <c r="Q59" s="603"/>
      <c r="R59" s="603"/>
      <c r="S59" s="603"/>
      <c r="T59" s="603"/>
      <c r="U59" s="603"/>
      <c r="V59" s="603"/>
      <c r="W59" s="603"/>
      <c r="X59" s="603"/>
      <c r="Y59" s="603"/>
      <c r="Z59" s="603"/>
      <c r="AA59" s="603"/>
      <c r="AB59" s="603"/>
      <c r="AC59" s="603"/>
      <c r="AD59" s="603"/>
      <c r="AE59" s="603"/>
      <c r="AF59" s="603"/>
      <c r="AG59" s="603"/>
      <c r="AH59" s="668"/>
    </row>
    <row r="60" spans="1:34" s="515" customFormat="1" ht="15.9" customHeight="1">
      <c r="A60" s="520"/>
      <c r="B60" s="355"/>
      <c r="C60" s="64"/>
      <c r="D60" s="64"/>
      <c r="E60" s="64"/>
      <c r="F60" s="64"/>
      <c r="G60" s="64"/>
      <c r="H60" s="64"/>
      <c r="I60" s="64"/>
      <c r="J60" s="104"/>
      <c r="K60" s="604" t="s">
        <v>311</v>
      </c>
      <c r="L60" s="614"/>
      <c r="M60" s="614"/>
      <c r="N60" s="614"/>
      <c r="O60" s="614"/>
      <c r="P60" s="614"/>
      <c r="Q60" s="614"/>
      <c r="R60" s="614"/>
      <c r="S60" s="639"/>
      <c r="T60" s="643"/>
      <c r="U60" s="636"/>
      <c r="V60" s="636"/>
      <c r="W60" s="636"/>
      <c r="X60" s="636"/>
      <c r="Y60" s="636"/>
      <c r="Z60" s="636"/>
      <c r="AA60" s="636"/>
      <c r="AB60" s="636"/>
      <c r="AC60" s="636"/>
      <c r="AD60" s="636"/>
      <c r="AE60" s="636"/>
      <c r="AF60" s="636"/>
      <c r="AG60" s="636"/>
      <c r="AH60" s="669"/>
    </row>
    <row r="61" spans="1:34" s="515" customFormat="1" ht="15.9" customHeight="1">
      <c r="A61" s="520"/>
      <c r="B61" s="549" t="s">
        <v>292</v>
      </c>
      <c r="C61" s="571"/>
      <c r="D61" s="574"/>
      <c r="E61" s="574"/>
      <c r="F61" s="574"/>
      <c r="G61" s="574"/>
      <c r="H61" s="574"/>
      <c r="I61" s="574"/>
      <c r="J61" s="574"/>
      <c r="K61" s="605"/>
      <c r="L61" s="615"/>
      <c r="M61" s="615"/>
      <c r="N61" s="615"/>
      <c r="O61" s="615"/>
      <c r="P61" s="631" t="s">
        <v>316</v>
      </c>
      <c r="Q61" s="631"/>
      <c r="R61" s="636"/>
      <c r="S61" s="636"/>
      <c r="T61" s="636"/>
      <c r="U61" s="636"/>
      <c r="V61" s="631" t="s">
        <v>184</v>
      </c>
      <c r="W61" s="631"/>
      <c r="X61" s="615"/>
      <c r="Y61" s="615"/>
      <c r="Z61" s="615"/>
      <c r="AA61" s="615"/>
      <c r="AB61" s="631" t="s">
        <v>316</v>
      </c>
      <c r="AC61" s="631"/>
      <c r="AD61" s="636"/>
      <c r="AE61" s="636"/>
      <c r="AF61" s="636"/>
      <c r="AG61" s="636"/>
      <c r="AH61" s="669"/>
    </row>
    <row r="62" spans="1:34" s="515" customFormat="1" ht="15.9" customHeight="1">
      <c r="A62" s="520"/>
      <c r="B62" s="550"/>
      <c r="C62" s="572"/>
      <c r="D62" s="111" t="s">
        <v>204</v>
      </c>
      <c r="E62" s="111"/>
      <c r="F62" s="128"/>
      <c r="G62" s="591" t="s">
        <v>302</v>
      </c>
      <c r="H62" s="595"/>
      <c r="I62" s="595"/>
      <c r="J62" s="597"/>
      <c r="K62" s="605"/>
      <c r="L62" s="615"/>
      <c r="M62" s="615"/>
      <c r="N62" s="615"/>
      <c r="O62" s="615"/>
      <c r="P62" s="631" t="s">
        <v>316</v>
      </c>
      <c r="Q62" s="631"/>
      <c r="R62" s="636"/>
      <c r="S62" s="636"/>
      <c r="T62" s="636"/>
      <c r="U62" s="636"/>
      <c r="V62" s="631" t="s">
        <v>184</v>
      </c>
      <c r="W62" s="631"/>
      <c r="X62" s="615"/>
      <c r="Y62" s="615"/>
      <c r="Z62" s="615"/>
      <c r="AA62" s="615"/>
      <c r="AB62" s="631" t="s">
        <v>316</v>
      </c>
      <c r="AC62" s="631"/>
      <c r="AD62" s="636"/>
      <c r="AE62" s="636"/>
      <c r="AF62" s="636"/>
      <c r="AG62" s="636"/>
      <c r="AH62" s="669"/>
    </row>
    <row r="63" spans="1:34" s="515" customFormat="1" ht="15.9" customHeight="1">
      <c r="A63" s="520"/>
      <c r="B63" s="550"/>
      <c r="C63" s="572"/>
      <c r="D63" s="584"/>
      <c r="E63" s="584"/>
      <c r="F63" s="129"/>
      <c r="G63" s="591" t="s">
        <v>304</v>
      </c>
      <c r="H63" s="595"/>
      <c r="I63" s="595"/>
      <c r="J63" s="597"/>
      <c r="K63" s="605"/>
      <c r="L63" s="615"/>
      <c r="M63" s="615"/>
      <c r="N63" s="615"/>
      <c r="O63" s="615"/>
      <c r="P63" s="631" t="s">
        <v>316</v>
      </c>
      <c r="Q63" s="631"/>
      <c r="R63" s="636"/>
      <c r="S63" s="636"/>
      <c r="T63" s="636"/>
      <c r="U63" s="636"/>
      <c r="V63" s="631" t="s">
        <v>184</v>
      </c>
      <c r="W63" s="631"/>
      <c r="X63" s="615"/>
      <c r="Y63" s="615"/>
      <c r="Z63" s="615"/>
      <c r="AA63" s="615"/>
      <c r="AB63" s="631" t="s">
        <v>316</v>
      </c>
      <c r="AC63" s="631"/>
      <c r="AD63" s="636"/>
      <c r="AE63" s="636"/>
      <c r="AF63" s="636"/>
      <c r="AG63" s="636"/>
      <c r="AH63" s="669"/>
    </row>
    <row r="64" spans="1:34" s="515" customFormat="1" ht="15.9" customHeight="1">
      <c r="A64" s="520"/>
      <c r="B64" s="551"/>
      <c r="C64" s="573"/>
      <c r="D64" s="113"/>
      <c r="E64" s="113"/>
      <c r="F64" s="130"/>
      <c r="G64" s="591" t="s">
        <v>305</v>
      </c>
      <c r="H64" s="595"/>
      <c r="I64" s="595"/>
      <c r="J64" s="597"/>
      <c r="K64" s="605"/>
      <c r="L64" s="615"/>
      <c r="M64" s="615"/>
      <c r="N64" s="615"/>
      <c r="O64" s="615"/>
      <c r="P64" s="631" t="s">
        <v>316</v>
      </c>
      <c r="Q64" s="631"/>
      <c r="R64" s="636"/>
      <c r="S64" s="636"/>
      <c r="T64" s="636"/>
      <c r="U64" s="636"/>
      <c r="V64" s="631" t="s">
        <v>184</v>
      </c>
      <c r="W64" s="631"/>
      <c r="X64" s="615"/>
      <c r="Y64" s="615"/>
      <c r="Z64" s="615"/>
      <c r="AA64" s="615"/>
      <c r="AB64" s="631" t="s">
        <v>316</v>
      </c>
      <c r="AC64" s="631"/>
      <c r="AD64" s="636"/>
      <c r="AE64" s="636"/>
      <c r="AF64" s="636"/>
      <c r="AG64" s="636"/>
      <c r="AH64" s="669"/>
    </row>
    <row r="65" spans="1:34" s="515" customFormat="1" ht="16.350000000000001" customHeight="1">
      <c r="A65" s="520"/>
      <c r="B65" s="552" t="s">
        <v>293</v>
      </c>
      <c r="C65" s="574"/>
      <c r="D65" s="574"/>
      <c r="E65" s="574"/>
      <c r="F65" s="574"/>
      <c r="G65" s="574"/>
      <c r="H65" s="574"/>
      <c r="I65" s="574"/>
      <c r="J65" s="574"/>
      <c r="K65" s="605"/>
      <c r="L65" s="615"/>
      <c r="M65" s="615"/>
      <c r="N65" s="615"/>
      <c r="O65" s="615"/>
      <c r="P65" s="631" t="s">
        <v>316</v>
      </c>
      <c r="Q65" s="631"/>
      <c r="R65" s="636"/>
      <c r="S65" s="636"/>
      <c r="T65" s="636"/>
      <c r="U65" s="636"/>
      <c r="V65" s="631" t="s">
        <v>184</v>
      </c>
      <c r="W65" s="631"/>
      <c r="X65" s="615"/>
      <c r="Y65" s="615"/>
      <c r="Z65" s="615"/>
      <c r="AA65" s="615"/>
      <c r="AB65" s="631" t="s">
        <v>316</v>
      </c>
      <c r="AC65" s="631"/>
      <c r="AD65" s="636"/>
      <c r="AE65" s="636"/>
      <c r="AF65" s="636"/>
      <c r="AG65" s="636"/>
      <c r="AH65" s="669"/>
    </row>
    <row r="66" spans="1:34" s="515" customFormat="1" ht="16.350000000000001" customHeight="1">
      <c r="A66" s="522"/>
      <c r="B66" s="553" t="s">
        <v>296</v>
      </c>
      <c r="C66" s="575"/>
      <c r="D66" s="575"/>
      <c r="E66" s="575"/>
      <c r="F66" s="575"/>
      <c r="G66" s="575"/>
      <c r="H66" s="575"/>
      <c r="I66" s="575"/>
      <c r="J66" s="575"/>
      <c r="K66" s="606"/>
      <c r="L66" s="616"/>
      <c r="M66" s="616"/>
      <c r="N66" s="616"/>
      <c r="O66" s="616"/>
      <c r="P66" s="616"/>
      <c r="Q66" s="616"/>
      <c r="R66" s="616"/>
      <c r="S66" s="616"/>
      <c r="T66" s="644" t="s">
        <v>324</v>
      </c>
      <c r="U66" s="644"/>
      <c r="V66" s="650"/>
      <c r="W66" s="652"/>
      <c r="X66" s="652"/>
      <c r="Y66" s="652"/>
      <c r="Z66" s="652"/>
      <c r="AA66" s="652"/>
      <c r="AB66" s="652"/>
      <c r="AC66" s="652"/>
      <c r="AD66" s="652"/>
      <c r="AE66" s="652"/>
      <c r="AF66" s="652"/>
      <c r="AG66" s="652"/>
      <c r="AH66" s="670"/>
    </row>
    <row r="67" spans="1:34" s="515" customFormat="1" ht="15.9" customHeight="1">
      <c r="A67" s="359" t="s">
        <v>241</v>
      </c>
      <c r="B67" s="383"/>
      <c r="C67" s="383"/>
      <c r="D67" s="383"/>
      <c r="E67" s="383"/>
      <c r="F67" s="383"/>
      <c r="G67" s="405"/>
      <c r="H67" s="417" t="s">
        <v>256</v>
      </c>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500"/>
    </row>
    <row r="68" spans="1:34" s="515" customFormat="1" ht="15.9" customHeight="1"/>
    <row r="69" spans="1:34" s="515" customFormat="1" ht="15.9" customHeight="1">
      <c r="A69" s="523" t="s">
        <v>283</v>
      </c>
      <c r="B69" s="523"/>
      <c r="C69" s="523"/>
      <c r="D69" s="523"/>
      <c r="E69" s="523"/>
      <c r="F69" s="523"/>
      <c r="G69" s="523"/>
      <c r="H69" s="523"/>
      <c r="I69" s="523"/>
      <c r="J69" s="523"/>
      <c r="K69" s="523"/>
      <c r="L69" s="523"/>
      <c r="M69" s="523"/>
      <c r="N69" s="523"/>
      <c r="O69" s="523"/>
      <c r="P69" s="523"/>
      <c r="Q69" s="523"/>
      <c r="R69" s="523"/>
      <c r="S69" s="523"/>
      <c r="T69" s="523"/>
      <c r="U69" s="523"/>
      <c r="V69" s="523"/>
      <c r="W69" s="523"/>
      <c r="X69" s="523"/>
      <c r="Y69" s="523"/>
      <c r="Z69" s="523"/>
      <c r="AA69" s="523"/>
      <c r="AB69" s="523"/>
      <c r="AC69" s="523"/>
      <c r="AD69" s="523"/>
      <c r="AE69" s="523"/>
      <c r="AF69" s="523"/>
      <c r="AG69" s="523"/>
      <c r="AH69" s="523"/>
    </row>
    <row r="70" spans="1:34" s="515" customFormat="1" ht="15.9" customHeight="1">
      <c r="A70" s="362" t="s">
        <v>234</v>
      </c>
      <c r="B70" s="384"/>
      <c r="C70" s="396" t="s">
        <v>50</v>
      </c>
      <c r="D70" s="226"/>
      <c r="E70" s="226"/>
      <c r="F70" s="226"/>
      <c r="G70" s="406"/>
      <c r="H70" s="190"/>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672"/>
    </row>
    <row r="71" spans="1:34" s="515" customFormat="1" ht="15.9" customHeight="1">
      <c r="A71" s="351"/>
      <c r="B71" s="381"/>
      <c r="C71" s="133" t="s">
        <v>247</v>
      </c>
      <c r="D71" s="135"/>
      <c r="E71" s="135"/>
      <c r="F71" s="135"/>
      <c r="G71" s="137"/>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c r="AE71" s="414"/>
      <c r="AF71" s="414"/>
      <c r="AG71" s="414"/>
      <c r="AH71" s="489"/>
    </row>
    <row r="72" spans="1:34" s="515" customFormat="1" ht="16.350000000000001" customHeight="1">
      <c r="A72" s="351"/>
      <c r="B72" s="381"/>
      <c r="C72" s="85" t="s">
        <v>98</v>
      </c>
      <c r="D72" s="85"/>
      <c r="E72" s="85"/>
      <c r="F72" s="85"/>
      <c r="G72" s="85"/>
      <c r="H72" s="25" t="s">
        <v>54</v>
      </c>
      <c r="I72" s="47"/>
      <c r="J72" s="47"/>
      <c r="K72" s="47"/>
      <c r="L72" s="613"/>
      <c r="M72" s="613"/>
      <c r="N72" s="47" t="s">
        <v>94</v>
      </c>
      <c r="O72" s="613"/>
      <c r="P72" s="613"/>
      <c r="Q72" s="114" t="s">
        <v>106</v>
      </c>
      <c r="R72" s="47"/>
      <c r="S72" s="47"/>
      <c r="T72" s="47"/>
      <c r="U72" s="47"/>
      <c r="V72" s="47"/>
      <c r="W72" s="47"/>
      <c r="X72" s="47"/>
      <c r="Y72" s="47"/>
      <c r="Z72" s="47"/>
      <c r="AA72" s="47"/>
      <c r="AB72" s="47"/>
      <c r="AC72" s="47"/>
      <c r="AD72" s="47"/>
      <c r="AE72" s="47"/>
      <c r="AF72" s="47"/>
      <c r="AG72" s="47"/>
      <c r="AH72" s="239"/>
    </row>
    <row r="73" spans="1:34" s="515" customFormat="1" ht="16.350000000000001" customHeight="1">
      <c r="A73" s="351"/>
      <c r="B73" s="381"/>
      <c r="C73" s="85"/>
      <c r="D73" s="85"/>
      <c r="E73" s="85"/>
      <c r="F73" s="85"/>
      <c r="G73" s="85"/>
      <c r="H73" s="37"/>
      <c r="I73" s="91"/>
      <c r="J73" s="91"/>
      <c r="K73" s="91"/>
      <c r="L73" s="99" t="s">
        <v>90</v>
      </c>
      <c r="M73" s="99" t="s">
        <v>92</v>
      </c>
      <c r="N73" s="91"/>
      <c r="O73" s="91"/>
      <c r="P73" s="91"/>
      <c r="Q73" s="91"/>
      <c r="R73" s="91"/>
      <c r="S73" s="91"/>
      <c r="T73" s="91"/>
      <c r="U73" s="91"/>
      <c r="V73" s="99" t="s">
        <v>119</v>
      </c>
      <c r="W73" s="99" t="s">
        <v>123</v>
      </c>
      <c r="X73" s="91"/>
      <c r="Y73" s="91"/>
      <c r="Z73" s="91"/>
      <c r="AA73" s="91"/>
      <c r="AB73" s="91"/>
      <c r="AC73" s="91"/>
      <c r="AD73" s="91"/>
      <c r="AE73" s="91"/>
      <c r="AF73" s="91"/>
      <c r="AG73" s="91"/>
      <c r="AH73" s="240"/>
    </row>
    <row r="74" spans="1:34" s="515" customFormat="1" ht="16.350000000000001" customHeight="1">
      <c r="A74" s="351"/>
      <c r="B74" s="381"/>
      <c r="C74" s="85"/>
      <c r="D74" s="85"/>
      <c r="E74" s="85"/>
      <c r="F74" s="85"/>
      <c r="G74" s="85"/>
      <c r="H74" s="37"/>
      <c r="I74" s="91"/>
      <c r="J74" s="91"/>
      <c r="K74" s="91"/>
      <c r="L74" s="99" t="s">
        <v>32</v>
      </c>
      <c r="M74" s="99" t="s">
        <v>93</v>
      </c>
      <c r="N74" s="91"/>
      <c r="O74" s="91"/>
      <c r="P74" s="91"/>
      <c r="Q74" s="91"/>
      <c r="R74" s="91"/>
      <c r="S74" s="91"/>
      <c r="T74" s="91"/>
      <c r="U74" s="91"/>
      <c r="V74" s="99" t="s">
        <v>121</v>
      </c>
      <c r="W74" s="99" t="s">
        <v>126</v>
      </c>
      <c r="X74" s="91"/>
      <c r="Y74" s="91"/>
      <c r="Z74" s="91"/>
      <c r="AA74" s="91"/>
      <c r="AB74" s="91"/>
      <c r="AC74" s="91"/>
      <c r="AD74" s="91"/>
      <c r="AE74" s="91"/>
      <c r="AF74" s="91"/>
      <c r="AG74" s="91"/>
      <c r="AH74" s="240"/>
    </row>
    <row r="75" spans="1:34" s="515" customFormat="1" ht="18.899999999999999" customHeight="1">
      <c r="A75" s="351"/>
      <c r="B75" s="381"/>
      <c r="C75" s="85"/>
      <c r="D75" s="85"/>
      <c r="E75" s="85"/>
      <c r="F75" s="85"/>
      <c r="G75" s="85"/>
      <c r="H75" s="42"/>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241"/>
    </row>
    <row r="76" spans="1:34" s="515" customFormat="1" ht="15" customHeight="1">
      <c r="A76" s="351"/>
      <c r="B76" s="381"/>
      <c r="C76" s="85" t="s">
        <v>99</v>
      </c>
      <c r="D76" s="85"/>
      <c r="E76" s="85"/>
      <c r="F76" s="85"/>
      <c r="G76" s="85"/>
      <c r="H76" s="415" t="s">
        <v>79</v>
      </c>
      <c r="I76" s="429"/>
      <c r="J76" s="439"/>
      <c r="K76" s="97"/>
      <c r="L76" s="100"/>
      <c r="M76" s="100"/>
      <c r="N76" s="100"/>
      <c r="O76" s="100"/>
      <c r="P76" s="100"/>
      <c r="Q76" s="115" t="s">
        <v>108</v>
      </c>
      <c r="R76" s="119"/>
      <c r="S76" s="123"/>
      <c r="T76" s="123"/>
      <c r="U76" s="132"/>
      <c r="V76" s="415" t="s">
        <v>122</v>
      </c>
      <c r="W76" s="429"/>
      <c r="X76" s="439"/>
      <c r="Y76" s="118"/>
      <c r="Z76" s="122"/>
      <c r="AA76" s="122"/>
      <c r="AB76" s="122"/>
      <c r="AC76" s="122"/>
      <c r="AD76" s="122"/>
      <c r="AE76" s="122"/>
      <c r="AF76" s="122"/>
      <c r="AG76" s="122"/>
      <c r="AH76" s="660"/>
    </row>
    <row r="77" spans="1:34" s="515" customFormat="1" ht="15" customHeight="1">
      <c r="A77" s="363"/>
      <c r="B77" s="385"/>
      <c r="C77" s="397"/>
      <c r="D77" s="397"/>
      <c r="E77" s="397"/>
      <c r="F77" s="397"/>
      <c r="G77" s="397"/>
      <c r="H77" s="397" t="s">
        <v>82</v>
      </c>
      <c r="I77" s="397"/>
      <c r="J77" s="397"/>
      <c r="K77" s="607"/>
      <c r="L77" s="617"/>
      <c r="M77" s="617"/>
      <c r="N77" s="617"/>
      <c r="O77" s="617"/>
      <c r="P77" s="617"/>
      <c r="Q77" s="617"/>
      <c r="R77" s="617"/>
      <c r="S77" s="617"/>
      <c r="T77" s="617"/>
      <c r="U77" s="617"/>
      <c r="V77" s="617"/>
      <c r="W77" s="617"/>
      <c r="X77" s="617"/>
      <c r="Y77" s="617"/>
      <c r="Z77" s="617"/>
      <c r="AA77" s="617"/>
      <c r="AB77" s="617"/>
      <c r="AC77" s="617"/>
      <c r="AD77" s="617"/>
      <c r="AE77" s="617"/>
      <c r="AF77" s="617"/>
      <c r="AG77" s="617"/>
      <c r="AH77" s="673"/>
    </row>
    <row r="78" spans="1:34" s="515" customFormat="1" ht="15" customHeight="1">
      <c r="A78" s="352" t="s">
        <v>275</v>
      </c>
      <c r="B78" s="382"/>
      <c r="C78" s="382"/>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495"/>
    </row>
    <row r="79" spans="1:34" s="360" customFormat="1" ht="15" customHeight="1">
      <c r="A79" s="518" t="s">
        <v>278</v>
      </c>
      <c r="B79" s="545"/>
      <c r="C79" s="545"/>
      <c r="D79" s="545"/>
      <c r="E79" s="545"/>
      <c r="F79" s="545"/>
      <c r="G79" s="545"/>
      <c r="H79" s="545"/>
      <c r="I79" s="545"/>
      <c r="J79" s="545"/>
      <c r="K79" s="545"/>
      <c r="L79" s="545"/>
      <c r="M79" s="623"/>
      <c r="N79" s="626"/>
      <c r="O79" s="629"/>
      <c r="P79" s="629"/>
      <c r="Q79" s="633"/>
      <c r="R79" s="633"/>
      <c r="S79" s="633" t="s">
        <v>320</v>
      </c>
      <c r="T79" s="645" t="s">
        <v>321</v>
      </c>
      <c r="U79" s="545"/>
      <c r="V79" s="545"/>
      <c r="W79" s="545"/>
      <c r="X79" s="545"/>
      <c r="Y79" s="545"/>
      <c r="Z79" s="545"/>
      <c r="AA79" s="545"/>
      <c r="AB79" s="545"/>
      <c r="AC79" s="623"/>
      <c r="AD79" s="483"/>
      <c r="AE79" s="383"/>
      <c r="AF79" s="383"/>
      <c r="AG79" s="658" t="s">
        <v>124</v>
      </c>
      <c r="AH79" s="500"/>
    </row>
    <row r="80" spans="1:34" s="515" customFormat="1" ht="20.100000000000001" customHeight="1">
      <c r="A80" s="524" t="s">
        <v>77</v>
      </c>
      <c r="B80" s="546" t="s">
        <v>275</v>
      </c>
      <c r="C80" s="546"/>
      <c r="D80" s="546"/>
      <c r="E80" s="546"/>
      <c r="F80" s="546"/>
      <c r="G80" s="546"/>
      <c r="H80" s="546"/>
      <c r="I80" s="546"/>
      <c r="J80" s="546"/>
      <c r="K80" s="546"/>
      <c r="L80" s="546"/>
      <c r="M80" s="546"/>
      <c r="N80" s="546"/>
      <c r="O80" s="546"/>
      <c r="P80" s="546"/>
      <c r="Q80" s="546"/>
      <c r="R80" s="546"/>
      <c r="S80" s="546"/>
      <c r="T80" s="546"/>
      <c r="U80" s="546"/>
      <c r="V80" s="546"/>
      <c r="W80" s="546"/>
      <c r="X80" s="546"/>
      <c r="Y80" s="546"/>
      <c r="Z80" s="546"/>
      <c r="AA80" s="546"/>
      <c r="AB80" s="546"/>
      <c r="AC80" s="546"/>
      <c r="AD80" s="546"/>
      <c r="AE80" s="546"/>
      <c r="AF80" s="546"/>
      <c r="AG80" s="546"/>
      <c r="AH80" s="665"/>
    </row>
    <row r="81" spans="1:34" s="515" customFormat="1" ht="16.350000000000001" customHeight="1">
      <c r="A81" s="525"/>
      <c r="B81" s="353" t="s">
        <v>273</v>
      </c>
      <c r="C81" s="62"/>
      <c r="D81" s="62"/>
      <c r="E81" s="62"/>
      <c r="F81" s="62"/>
      <c r="G81" s="62"/>
      <c r="H81" s="62"/>
      <c r="I81" s="62"/>
      <c r="J81" s="102"/>
      <c r="K81" s="603" t="s">
        <v>310</v>
      </c>
      <c r="L81" s="603"/>
      <c r="M81" s="603"/>
      <c r="N81" s="603" t="s">
        <v>312</v>
      </c>
      <c r="O81" s="603"/>
      <c r="P81" s="603"/>
      <c r="Q81" s="603" t="s">
        <v>318</v>
      </c>
      <c r="R81" s="603"/>
      <c r="S81" s="603"/>
      <c r="T81" s="603" t="s">
        <v>322</v>
      </c>
      <c r="U81" s="603"/>
      <c r="V81" s="603"/>
      <c r="W81" s="603" t="s">
        <v>326</v>
      </c>
      <c r="X81" s="603"/>
      <c r="Y81" s="603"/>
      <c r="Z81" s="603" t="s">
        <v>328</v>
      </c>
      <c r="AA81" s="603"/>
      <c r="AB81" s="603"/>
      <c r="AC81" s="603" t="s">
        <v>304</v>
      </c>
      <c r="AD81" s="603"/>
      <c r="AE81" s="603"/>
      <c r="AF81" s="603" t="s">
        <v>330</v>
      </c>
      <c r="AG81" s="603"/>
      <c r="AH81" s="668"/>
    </row>
    <row r="82" spans="1:34" s="515" customFormat="1" ht="15.6" customHeight="1">
      <c r="A82" s="525"/>
      <c r="B82" s="354"/>
      <c r="C82" s="17"/>
      <c r="D82" s="17"/>
      <c r="E82" s="17"/>
      <c r="F82" s="17"/>
      <c r="G82" s="17"/>
      <c r="H82" s="17"/>
      <c r="I82" s="17"/>
      <c r="J82" s="103"/>
      <c r="K82" s="603"/>
      <c r="L82" s="603"/>
      <c r="M82" s="603"/>
      <c r="N82" s="603"/>
      <c r="O82" s="603"/>
      <c r="P82" s="603"/>
      <c r="Q82" s="603"/>
      <c r="R82" s="603"/>
      <c r="S82" s="603"/>
      <c r="T82" s="603"/>
      <c r="U82" s="603"/>
      <c r="V82" s="603"/>
      <c r="W82" s="603"/>
      <c r="X82" s="603"/>
      <c r="Y82" s="603"/>
      <c r="Z82" s="603"/>
      <c r="AA82" s="603"/>
      <c r="AB82" s="603"/>
      <c r="AC82" s="603"/>
      <c r="AD82" s="603"/>
      <c r="AE82" s="603"/>
      <c r="AF82" s="603"/>
      <c r="AG82" s="603"/>
      <c r="AH82" s="668"/>
    </row>
    <row r="83" spans="1:34" s="515" customFormat="1" ht="15.9" customHeight="1">
      <c r="A83" s="525"/>
      <c r="B83" s="355"/>
      <c r="C83" s="64"/>
      <c r="D83" s="64"/>
      <c r="E83" s="64"/>
      <c r="F83" s="64"/>
      <c r="G83" s="64"/>
      <c r="H83" s="64"/>
      <c r="I83" s="64"/>
      <c r="J83" s="104"/>
      <c r="K83" s="604" t="s">
        <v>311</v>
      </c>
      <c r="L83" s="614"/>
      <c r="M83" s="614"/>
      <c r="N83" s="614"/>
      <c r="O83" s="614"/>
      <c r="P83" s="614"/>
      <c r="Q83" s="614"/>
      <c r="R83" s="614"/>
      <c r="S83" s="639"/>
      <c r="T83" s="643"/>
      <c r="U83" s="636"/>
      <c r="V83" s="636"/>
      <c r="W83" s="636"/>
      <c r="X83" s="636"/>
      <c r="Y83" s="636"/>
      <c r="Z83" s="636"/>
      <c r="AA83" s="636"/>
      <c r="AB83" s="636"/>
      <c r="AC83" s="636"/>
      <c r="AD83" s="636"/>
      <c r="AE83" s="636"/>
      <c r="AF83" s="636"/>
      <c r="AG83" s="636"/>
      <c r="AH83" s="669"/>
    </row>
    <row r="84" spans="1:34" s="515" customFormat="1" ht="15.9" customHeight="1">
      <c r="A84" s="525"/>
      <c r="B84" s="549" t="s">
        <v>292</v>
      </c>
      <c r="C84" s="571"/>
      <c r="D84" s="574"/>
      <c r="E84" s="574"/>
      <c r="F84" s="574"/>
      <c r="G84" s="574"/>
      <c r="H84" s="574"/>
      <c r="I84" s="574"/>
      <c r="J84" s="574"/>
      <c r="K84" s="605"/>
      <c r="L84" s="615"/>
      <c r="M84" s="615"/>
      <c r="N84" s="615"/>
      <c r="O84" s="615"/>
      <c r="P84" s="631" t="s">
        <v>316</v>
      </c>
      <c r="Q84" s="631"/>
      <c r="R84" s="636"/>
      <c r="S84" s="636"/>
      <c r="T84" s="636"/>
      <c r="U84" s="636"/>
      <c r="V84" s="631" t="s">
        <v>184</v>
      </c>
      <c r="W84" s="631"/>
      <c r="X84" s="615"/>
      <c r="Y84" s="615"/>
      <c r="Z84" s="615"/>
      <c r="AA84" s="615"/>
      <c r="AB84" s="631" t="s">
        <v>316</v>
      </c>
      <c r="AC84" s="631"/>
      <c r="AD84" s="636"/>
      <c r="AE84" s="636"/>
      <c r="AF84" s="636"/>
      <c r="AG84" s="636"/>
      <c r="AH84" s="669"/>
    </row>
    <row r="85" spans="1:34" s="515" customFormat="1" ht="15.9" customHeight="1">
      <c r="A85" s="525"/>
      <c r="B85" s="550"/>
      <c r="C85" s="572"/>
      <c r="D85" s="111" t="s">
        <v>204</v>
      </c>
      <c r="E85" s="111"/>
      <c r="F85" s="128"/>
      <c r="G85" s="591" t="s">
        <v>302</v>
      </c>
      <c r="H85" s="595"/>
      <c r="I85" s="595"/>
      <c r="J85" s="597"/>
      <c r="K85" s="605"/>
      <c r="L85" s="615"/>
      <c r="M85" s="615"/>
      <c r="N85" s="615"/>
      <c r="O85" s="615"/>
      <c r="P85" s="631" t="s">
        <v>316</v>
      </c>
      <c r="Q85" s="631"/>
      <c r="R85" s="636"/>
      <c r="S85" s="636"/>
      <c r="T85" s="636"/>
      <c r="U85" s="636"/>
      <c r="V85" s="631" t="s">
        <v>184</v>
      </c>
      <c r="W85" s="631"/>
      <c r="X85" s="615"/>
      <c r="Y85" s="615"/>
      <c r="Z85" s="615"/>
      <c r="AA85" s="615"/>
      <c r="AB85" s="631" t="s">
        <v>316</v>
      </c>
      <c r="AC85" s="631"/>
      <c r="AD85" s="636"/>
      <c r="AE85" s="636"/>
      <c r="AF85" s="636"/>
      <c r="AG85" s="636"/>
      <c r="AH85" s="669"/>
    </row>
    <row r="86" spans="1:34" s="515" customFormat="1" ht="15.9" customHeight="1">
      <c r="A86" s="525"/>
      <c r="B86" s="550"/>
      <c r="C86" s="572"/>
      <c r="D86" s="584"/>
      <c r="E86" s="584"/>
      <c r="F86" s="129"/>
      <c r="G86" s="591" t="s">
        <v>304</v>
      </c>
      <c r="H86" s="595"/>
      <c r="I86" s="595"/>
      <c r="J86" s="597"/>
      <c r="K86" s="605"/>
      <c r="L86" s="615"/>
      <c r="M86" s="615"/>
      <c r="N86" s="615"/>
      <c r="O86" s="615"/>
      <c r="P86" s="631" t="s">
        <v>316</v>
      </c>
      <c r="Q86" s="631"/>
      <c r="R86" s="636"/>
      <c r="S86" s="636"/>
      <c r="T86" s="636"/>
      <c r="U86" s="636"/>
      <c r="V86" s="631" t="s">
        <v>184</v>
      </c>
      <c r="W86" s="631"/>
      <c r="X86" s="615"/>
      <c r="Y86" s="615"/>
      <c r="Z86" s="615"/>
      <c r="AA86" s="615"/>
      <c r="AB86" s="631" t="s">
        <v>316</v>
      </c>
      <c r="AC86" s="631"/>
      <c r="AD86" s="636"/>
      <c r="AE86" s="636"/>
      <c r="AF86" s="636"/>
      <c r="AG86" s="636"/>
      <c r="AH86" s="669"/>
    </row>
    <row r="87" spans="1:34" s="515" customFormat="1" ht="15.9" customHeight="1">
      <c r="A87" s="525"/>
      <c r="B87" s="551"/>
      <c r="C87" s="573"/>
      <c r="D87" s="113"/>
      <c r="E87" s="113"/>
      <c r="F87" s="130"/>
      <c r="G87" s="591" t="s">
        <v>305</v>
      </c>
      <c r="H87" s="595"/>
      <c r="I87" s="595"/>
      <c r="J87" s="597"/>
      <c r="K87" s="605"/>
      <c r="L87" s="615"/>
      <c r="M87" s="615"/>
      <c r="N87" s="615"/>
      <c r="O87" s="615"/>
      <c r="P87" s="631" t="s">
        <v>316</v>
      </c>
      <c r="Q87" s="631"/>
      <c r="R87" s="636"/>
      <c r="S87" s="636"/>
      <c r="T87" s="636"/>
      <c r="U87" s="636"/>
      <c r="V87" s="631" t="s">
        <v>184</v>
      </c>
      <c r="W87" s="631"/>
      <c r="X87" s="615"/>
      <c r="Y87" s="615"/>
      <c r="Z87" s="615"/>
      <c r="AA87" s="615"/>
      <c r="AB87" s="631" t="s">
        <v>316</v>
      </c>
      <c r="AC87" s="631"/>
      <c r="AD87" s="636"/>
      <c r="AE87" s="636"/>
      <c r="AF87" s="636"/>
      <c r="AG87" s="636"/>
      <c r="AH87" s="669"/>
    </row>
    <row r="88" spans="1:34" s="515" customFormat="1" ht="16.350000000000001" customHeight="1">
      <c r="A88" s="525"/>
      <c r="B88" s="552" t="s">
        <v>293</v>
      </c>
      <c r="C88" s="574"/>
      <c r="D88" s="574"/>
      <c r="E88" s="574"/>
      <c r="F88" s="574"/>
      <c r="G88" s="574"/>
      <c r="H88" s="574"/>
      <c r="I88" s="574"/>
      <c r="J88" s="574"/>
      <c r="K88" s="605"/>
      <c r="L88" s="615"/>
      <c r="M88" s="615"/>
      <c r="N88" s="615"/>
      <c r="O88" s="615"/>
      <c r="P88" s="631" t="s">
        <v>316</v>
      </c>
      <c r="Q88" s="631"/>
      <c r="R88" s="636"/>
      <c r="S88" s="636"/>
      <c r="T88" s="636"/>
      <c r="U88" s="636"/>
      <c r="V88" s="631" t="s">
        <v>184</v>
      </c>
      <c r="W88" s="631"/>
      <c r="X88" s="615"/>
      <c r="Y88" s="615"/>
      <c r="Z88" s="615"/>
      <c r="AA88" s="615"/>
      <c r="AB88" s="631" t="s">
        <v>316</v>
      </c>
      <c r="AC88" s="631"/>
      <c r="AD88" s="636"/>
      <c r="AE88" s="636"/>
      <c r="AF88" s="636"/>
      <c r="AG88" s="636"/>
      <c r="AH88" s="669"/>
    </row>
    <row r="89" spans="1:34" s="515" customFormat="1" ht="16.350000000000001" customHeight="1">
      <c r="A89" s="526"/>
      <c r="B89" s="553" t="s">
        <v>296</v>
      </c>
      <c r="C89" s="575"/>
      <c r="D89" s="575"/>
      <c r="E89" s="575"/>
      <c r="F89" s="575"/>
      <c r="G89" s="575"/>
      <c r="H89" s="575"/>
      <c r="I89" s="575"/>
      <c r="J89" s="575"/>
      <c r="K89" s="606"/>
      <c r="L89" s="616"/>
      <c r="M89" s="616"/>
      <c r="N89" s="616"/>
      <c r="O89" s="616"/>
      <c r="P89" s="616"/>
      <c r="Q89" s="616"/>
      <c r="R89" s="616"/>
      <c r="S89" s="616"/>
      <c r="T89" s="644" t="s">
        <v>324</v>
      </c>
      <c r="U89" s="644"/>
      <c r="V89" s="650"/>
      <c r="W89" s="652"/>
      <c r="X89" s="652"/>
      <c r="Y89" s="652"/>
      <c r="Z89" s="652"/>
      <c r="AA89" s="652"/>
      <c r="AB89" s="652"/>
      <c r="AC89" s="652"/>
      <c r="AD89" s="652"/>
      <c r="AE89" s="652"/>
      <c r="AF89" s="652"/>
      <c r="AG89" s="652"/>
      <c r="AH89" s="670"/>
    </row>
    <row r="90" spans="1:34" s="515" customFormat="1" ht="20.100000000000001" customHeight="1">
      <c r="A90" s="525" t="s">
        <v>280</v>
      </c>
      <c r="B90" s="556" t="s">
        <v>275</v>
      </c>
      <c r="C90" s="556"/>
      <c r="D90" s="556"/>
      <c r="E90" s="556"/>
      <c r="F90" s="556"/>
      <c r="G90" s="556"/>
      <c r="H90" s="556"/>
      <c r="I90" s="556"/>
      <c r="J90" s="556"/>
      <c r="K90" s="556"/>
      <c r="L90" s="556"/>
      <c r="M90" s="556"/>
      <c r="N90" s="556"/>
      <c r="O90" s="556"/>
      <c r="P90" s="556"/>
      <c r="Q90" s="556"/>
      <c r="R90" s="556"/>
      <c r="S90" s="556"/>
      <c r="T90" s="556"/>
      <c r="U90" s="556"/>
      <c r="V90" s="556"/>
      <c r="W90" s="556"/>
      <c r="X90" s="556"/>
      <c r="Y90" s="556"/>
      <c r="Z90" s="556"/>
      <c r="AA90" s="556"/>
      <c r="AB90" s="556"/>
      <c r="AC90" s="556"/>
      <c r="AD90" s="556"/>
      <c r="AE90" s="556"/>
      <c r="AF90" s="556"/>
      <c r="AG90" s="556"/>
      <c r="AH90" s="674"/>
    </row>
    <row r="91" spans="1:34" s="515" customFormat="1" ht="16.350000000000001" customHeight="1">
      <c r="A91" s="525"/>
      <c r="B91" s="353" t="s">
        <v>273</v>
      </c>
      <c r="C91" s="62"/>
      <c r="D91" s="62"/>
      <c r="E91" s="62"/>
      <c r="F91" s="62"/>
      <c r="G91" s="62"/>
      <c r="H91" s="62"/>
      <c r="I91" s="62"/>
      <c r="J91" s="102"/>
      <c r="K91" s="603" t="s">
        <v>310</v>
      </c>
      <c r="L91" s="603"/>
      <c r="M91" s="603"/>
      <c r="N91" s="603" t="s">
        <v>312</v>
      </c>
      <c r="O91" s="603"/>
      <c r="P91" s="603"/>
      <c r="Q91" s="603" t="s">
        <v>318</v>
      </c>
      <c r="R91" s="603"/>
      <c r="S91" s="603"/>
      <c r="T91" s="603" t="s">
        <v>322</v>
      </c>
      <c r="U91" s="603"/>
      <c r="V91" s="603"/>
      <c r="W91" s="603" t="s">
        <v>326</v>
      </c>
      <c r="X91" s="603"/>
      <c r="Y91" s="603"/>
      <c r="Z91" s="603" t="s">
        <v>328</v>
      </c>
      <c r="AA91" s="603"/>
      <c r="AB91" s="603"/>
      <c r="AC91" s="603" t="s">
        <v>304</v>
      </c>
      <c r="AD91" s="603"/>
      <c r="AE91" s="603"/>
      <c r="AF91" s="603" t="s">
        <v>330</v>
      </c>
      <c r="AG91" s="603"/>
      <c r="AH91" s="668"/>
    </row>
    <row r="92" spans="1:34" s="515" customFormat="1" ht="15.6" customHeight="1">
      <c r="A92" s="525"/>
      <c r="B92" s="354"/>
      <c r="C92" s="17"/>
      <c r="D92" s="17"/>
      <c r="E92" s="17"/>
      <c r="F92" s="17"/>
      <c r="G92" s="17"/>
      <c r="H92" s="17"/>
      <c r="I92" s="17"/>
      <c r="J92" s="103"/>
      <c r="K92" s="603"/>
      <c r="L92" s="603"/>
      <c r="M92" s="603"/>
      <c r="N92" s="603"/>
      <c r="O92" s="603"/>
      <c r="P92" s="603"/>
      <c r="Q92" s="603"/>
      <c r="R92" s="603"/>
      <c r="S92" s="603"/>
      <c r="T92" s="603"/>
      <c r="U92" s="603"/>
      <c r="V92" s="603"/>
      <c r="W92" s="603"/>
      <c r="X92" s="603"/>
      <c r="Y92" s="603"/>
      <c r="Z92" s="603"/>
      <c r="AA92" s="603"/>
      <c r="AB92" s="603"/>
      <c r="AC92" s="603"/>
      <c r="AD92" s="603"/>
      <c r="AE92" s="603"/>
      <c r="AF92" s="603"/>
      <c r="AG92" s="603"/>
      <c r="AH92" s="668"/>
    </row>
    <row r="93" spans="1:34" s="515" customFormat="1" ht="15.9" customHeight="1">
      <c r="A93" s="525"/>
      <c r="B93" s="355"/>
      <c r="C93" s="64"/>
      <c r="D93" s="64"/>
      <c r="E93" s="64"/>
      <c r="F93" s="64"/>
      <c r="G93" s="64"/>
      <c r="H93" s="64"/>
      <c r="I93" s="64"/>
      <c r="J93" s="104"/>
      <c r="K93" s="604" t="s">
        <v>311</v>
      </c>
      <c r="L93" s="614"/>
      <c r="M93" s="614"/>
      <c r="N93" s="614"/>
      <c r="O93" s="614"/>
      <c r="P93" s="614"/>
      <c r="Q93" s="614"/>
      <c r="R93" s="614"/>
      <c r="S93" s="639"/>
      <c r="T93" s="643"/>
      <c r="U93" s="636"/>
      <c r="V93" s="636"/>
      <c r="W93" s="636"/>
      <c r="X93" s="636"/>
      <c r="Y93" s="636"/>
      <c r="Z93" s="636"/>
      <c r="AA93" s="636"/>
      <c r="AB93" s="636"/>
      <c r="AC93" s="636"/>
      <c r="AD93" s="636"/>
      <c r="AE93" s="636"/>
      <c r="AF93" s="636"/>
      <c r="AG93" s="636"/>
      <c r="AH93" s="669"/>
    </row>
    <row r="94" spans="1:34" s="515" customFormat="1" ht="15.9" customHeight="1">
      <c r="A94" s="525"/>
      <c r="B94" s="549" t="s">
        <v>292</v>
      </c>
      <c r="C94" s="571"/>
      <c r="D94" s="574"/>
      <c r="E94" s="574"/>
      <c r="F94" s="574"/>
      <c r="G94" s="574"/>
      <c r="H94" s="574"/>
      <c r="I94" s="574"/>
      <c r="J94" s="574"/>
      <c r="K94" s="605"/>
      <c r="L94" s="615"/>
      <c r="M94" s="615"/>
      <c r="N94" s="615"/>
      <c r="O94" s="615"/>
      <c r="P94" s="631" t="s">
        <v>316</v>
      </c>
      <c r="Q94" s="631"/>
      <c r="R94" s="636"/>
      <c r="S94" s="636"/>
      <c r="T94" s="636"/>
      <c r="U94" s="636"/>
      <c r="V94" s="631" t="s">
        <v>184</v>
      </c>
      <c r="W94" s="631"/>
      <c r="X94" s="615"/>
      <c r="Y94" s="615"/>
      <c r="Z94" s="615"/>
      <c r="AA94" s="615"/>
      <c r="AB94" s="631" t="s">
        <v>316</v>
      </c>
      <c r="AC94" s="631"/>
      <c r="AD94" s="636"/>
      <c r="AE94" s="636"/>
      <c r="AF94" s="636"/>
      <c r="AG94" s="636"/>
      <c r="AH94" s="669"/>
    </row>
    <row r="95" spans="1:34" s="515" customFormat="1" ht="15.9" customHeight="1">
      <c r="A95" s="525"/>
      <c r="B95" s="550"/>
      <c r="C95" s="572"/>
      <c r="D95" s="111" t="s">
        <v>204</v>
      </c>
      <c r="E95" s="111"/>
      <c r="F95" s="128"/>
      <c r="G95" s="591" t="s">
        <v>302</v>
      </c>
      <c r="H95" s="595"/>
      <c r="I95" s="595"/>
      <c r="J95" s="597"/>
      <c r="K95" s="605"/>
      <c r="L95" s="615"/>
      <c r="M95" s="615"/>
      <c r="N95" s="615"/>
      <c r="O95" s="615"/>
      <c r="P95" s="631" t="s">
        <v>316</v>
      </c>
      <c r="Q95" s="631"/>
      <c r="R95" s="636"/>
      <c r="S95" s="636"/>
      <c r="T95" s="636"/>
      <c r="U95" s="636"/>
      <c r="V95" s="631" t="s">
        <v>184</v>
      </c>
      <c r="W95" s="631"/>
      <c r="X95" s="615"/>
      <c r="Y95" s="615"/>
      <c r="Z95" s="615"/>
      <c r="AA95" s="615"/>
      <c r="AB95" s="631" t="s">
        <v>316</v>
      </c>
      <c r="AC95" s="631"/>
      <c r="AD95" s="636"/>
      <c r="AE95" s="636"/>
      <c r="AF95" s="636"/>
      <c r="AG95" s="636"/>
      <c r="AH95" s="669"/>
    </row>
    <row r="96" spans="1:34" s="515" customFormat="1" ht="15.9" customHeight="1">
      <c r="A96" s="525"/>
      <c r="B96" s="550"/>
      <c r="C96" s="572"/>
      <c r="D96" s="584"/>
      <c r="E96" s="584"/>
      <c r="F96" s="129"/>
      <c r="G96" s="591" t="s">
        <v>304</v>
      </c>
      <c r="H96" s="595"/>
      <c r="I96" s="595"/>
      <c r="J96" s="597"/>
      <c r="K96" s="605"/>
      <c r="L96" s="615"/>
      <c r="M96" s="615"/>
      <c r="N96" s="615"/>
      <c r="O96" s="615"/>
      <c r="P96" s="631" t="s">
        <v>316</v>
      </c>
      <c r="Q96" s="631"/>
      <c r="R96" s="636"/>
      <c r="S96" s="636"/>
      <c r="T96" s="636"/>
      <c r="U96" s="636"/>
      <c r="V96" s="631" t="s">
        <v>184</v>
      </c>
      <c r="W96" s="631"/>
      <c r="X96" s="615"/>
      <c r="Y96" s="615"/>
      <c r="Z96" s="615"/>
      <c r="AA96" s="615"/>
      <c r="AB96" s="631" t="s">
        <v>316</v>
      </c>
      <c r="AC96" s="631"/>
      <c r="AD96" s="636"/>
      <c r="AE96" s="636"/>
      <c r="AF96" s="636"/>
      <c r="AG96" s="636"/>
      <c r="AH96" s="669"/>
    </row>
    <row r="97" spans="1:34" s="515" customFormat="1" ht="15.9" customHeight="1">
      <c r="A97" s="525"/>
      <c r="B97" s="551"/>
      <c r="C97" s="573"/>
      <c r="D97" s="113"/>
      <c r="E97" s="113"/>
      <c r="F97" s="130"/>
      <c r="G97" s="591" t="s">
        <v>305</v>
      </c>
      <c r="H97" s="595"/>
      <c r="I97" s="595"/>
      <c r="J97" s="597"/>
      <c r="K97" s="605"/>
      <c r="L97" s="615"/>
      <c r="M97" s="615"/>
      <c r="N97" s="615"/>
      <c r="O97" s="615"/>
      <c r="P97" s="631" t="s">
        <v>316</v>
      </c>
      <c r="Q97" s="631"/>
      <c r="R97" s="636"/>
      <c r="S97" s="636"/>
      <c r="T97" s="636"/>
      <c r="U97" s="636"/>
      <c r="V97" s="631" t="s">
        <v>184</v>
      </c>
      <c r="W97" s="631"/>
      <c r="X97" s="615"/>
      <c r="Y97" s="615"/>
      <c r="Z97" s="615"/>
      <c r="AA97" s="615"/>
      <c r="AB97" s="631" t="s">
        <v>316</v>
      </c>
      <c r="AC97" s="631"/>
      <c r="AD97" s="636"/>
      <c r="AE97" s="636"/>
      <c r="AF97" s="636"/>
      <c r="AG97" s="636"/>
      <c r="AH97" s="669"/>
    </row>
    <row r="98" spans="1:34" s="515" customFormat="1" ht="16.350000000000001" customHeight="1">
      <c r="A98" s="525"/>
      <c r="B98" s="552" t="s">
        <v>293</v>
      </c>
      <c r="C98" s="574"/>
      <c r="D98" s="574"/>
      <c r="E98" s="574"/>
      <c r="F98" s="574"/>
      <c r="G98" s="574"/>
      <c r="H98" s="574"/>
      <c r="I98" s="574"/>
      <c r="J98" s="574"/>
      <c r="K98" s="605"/>
      <c r="L98" s="615"/>
      <c r="M98" s="615"/>
      <c r="N98" s="615"/>
      <c r="O98" s="615"/>
      <c r="P98" s="631" t="s">
        <v>316</v>
      </c>
      <c r="Q98" s="631"/>
      <c r="R98" s="636"/>
      <c r="S98" s="636"/>
      <c r="T98" s="636"/>
      <c r="U98" s="636"/>
      <c r="V98" s="631" t="s">
        <v>184</v>
      </c>
      <c r="W98" s="631"/>
      <c r="X98" s="615"/>
      <c r="Y98" s="615"/>
      <c r="Z98" s="615"/>
      <c r="AA98" s="615"/>
      <c r="AB98" s="631" t="s">
        <v>316</v>
      </c>
      <c r="AC98" s="631"/>
      <c r="AD98" s="636"/>
      <c r="AE98" s="636"/>
      <c r="AF98" s="636"/>
      <c r="AG98" s="636"/>
      <c r="AH98" s="669"/>
    </row>
    <row r="99" spans="1:34" s="515" customFormat="1" ht="16.350000000000001" customHeight="1">
      <c r="A99" s="525"/>
      <c r="B99" s="553" t="s">
        <v>296</v>
      </c>
      <c r="C99" s="575"/>
      <c r="D99" s="575"/>
      <c r="E99" s="575"/>
      <c r="F99" s="575"/>
      <c r="G99" s="575"/>
      <c r="H99" s="575"/>
      <c r="I99" s="575"/>
      <c r="J99" s="575"/>
      <c r="K99" s="606"/>
      <c r="L99" s="616"/>
      <c r="M99" s="616"/>
      <c r="N99" s="616"/>
      <c r="O99" s="616"/>
      <c r="P99" s="616"/>
      <c r="Q99" s="616"/>
      <c r="R99" s="616"/>
      <c r="S99" s="616"/>
      <c r="T99" s="644" t="s">
        <v>324</v>
      </c>
      <c r="U99" s="644"/>
      <c r="V99" s="650"/>
      <c r="W99" s="652"/>
      <c r="X99" s="652"/>
      <c r="Y99" s="652"/>
      <c r="Z99" s="652"/>
      <c r="AA99" s="652"/>
      <c r="AB99" s="652"/>
      <c r="AC99" s="652"/>
      <c r="AD99" s="652"/>
      <c r="AE99" s="652"/>
      <c r="AF99" s="652"/>
      <c r="AG99" s="652"/>
      <c r="AH99" s="670"/>
    </row>
    <row r="100" spans="1:34" s="515" customFormat="1" ht="20.100000000000001" customHeight="1">
      <c r="A100" s="524" t="s">
        <v>281</v>
      </c>
      <c r="B100" s="555" t="s">
        <v>275</v>
      </c>
      <c r="C100" s="546"/>
      <c r="D100" s="546"/>
      <c r="E100" s="546"/>
      <c r="F100" s="546"/>
      <c r="G100" s="546"/>
      <c r="H100" s="546"/>
      <c r="I100" s="546"/>
      <c r="J100" s="546"/>
      <c r="K100" s="546"/>
      <c r="L100" s="546"/>
      <c r="M100" s="546"/>
      <c r="N100" s="546"/>
      <c r="O100" s="546"/>
      <c r="P100" s="546"/>
      <c r="Q100" s="546"/>
      <c r="R100" s="546"/>
      <c r="S100" s="546"/>
      <c r="T100" s="546"/>
      <c r="U100" s="546"/>
      <c r="V100" s="546"/>
      <c r="W100" s="546"/>
      <c r="X100" s="546"/>
      <c r="Y100" s="546"/>
      <c r="Z100" s="546"/>
      <c r="AA100" s="546"/>
      <c r="AB100" s="546"/>
      <c r="AC100" s="546"/>
      <c r="AD100" s="546"/>
      <c r="AE100" s="546"/>
      <c r="AF100" s="546"/>
      <c r="AG100" s="546"/>
      <c r="AH100" s="665"/>
    </row>
    <row r="101" spans="1:34" s="515" customFormat="1" ht="16.350000000000001" customHeight="1">
      <c r="A101" s="525"/>
      <c r="B101" s="353" t="s">
        <v>273</v>
      </c>
      <c r="C101" s="62"/>
      <c r="D101" s="62"/>
      <c r="E101" s="62"/>
      <c r="F101" s="62"/>
      <c r="G101" s="62"/>
      <c r="H101" s="62"/>
      <c r="I101" s="62"/>
      <c r="J101" s="102"/>
      <c r="K101" s="603" t="s">
        <v>310</v>
      </c>
      <c r="L101" s="603"/>
      <c r="M101" s="603"/>
      <c r="N101" s="603" t="s">
        <v>312</v>
      </c>
      <c r="O101" s="603"/>
      <c r="P101" s="603"/>
      <c r="Q101" s="603" t="s">
        <v>318</v>
      </c>
      <c r="R101" s="603"/>
      <c r="S101" s="603"/>
      <c r="T101" s="603" t="s">
        <v>322</v>
      </c>
      <c r="U101" s="603"/>
      <c r="V101" s="603"/>
      <c r="W101" s="603" t="s">
        <v>326</v>
      </c>
      <c r="X101" s="603"/>
      <c r="Y101" s="603"/>
      <c r="Z101" s="603" t="s">
        <v>328</v>
      </c>
      <c r="AA101" s="603"/>
      <c r="AB101" s="603"/>
      <c r="AC101" s="603" t="s">
        <v>304</v>
      </c>
      <c r="AD101" s="603"/>
      <c r="AE101" s="603"/>
      <c r="AF101" s="603" t="s">
        <v>330</v>
      </c>
      <c r="AG101" s="603"/>
      <c r="AH101" s="668"/>
    </row>
    <row r="102" spans="1:34" s="515" customFormat="1" ht="15.6" customHeight="1">
      <c r="A102" s="525"/>
      <c r="B102" s="354"/>
      <c r="C102" s="17"/>
      <c r="D102" s="17"/>
      <c r="E102" s="17"/>
      <c r="F102" s="17"/>
      <c r="G102" s="17"/>
      <c r="H102" s="17"/>
      <c r="I102" s="17"/>
      <c r="J102" s="103"/>
      <c r="K102" s="603"/>
      <c r="L102" s="603"/>
      <c r="M102" s="603"/>
      <c r="N102" s="603"/>
      <c r="O102" s="603"/>
      <c r="P102" s="603"/>
      <c r="Q102" s="603"/>
      <c r="R102" s="603"/>
      <c r="S102" s="603"/>
      <c r="T102" s="603"/>
      <c r="U102" s="603"/>
      <c r="V102" s="603"/>
      <c r="W102" s="603"/>
      <c r="X102" s="603"/>
      <c r="Y102" s="603"/>
      <c r="Z102" s="603"/>
      <c r="AA102" s="603"/>
      <c r="AB102" s="603"/>
      <c r="AC102" s="603"/>
      <c r="AD102" s="603"/>
      <c r="AE102" s="603"/>
      <c r="AF102" s="603"/>
      <c r="AG102" s="603"/>
      <c r="AH102" s="668"/>
    </row>
    <row r="103" spans="1:34" s="515" customFormat="1" ht="15.9" customHeight="1">
      <c r="A103" s="525"/>
      <c r="B103" s="355"/>
      <c r="C103" s="64"/>
      <c r="D103" s="64"/>
      <c r="E103" s="64"/>
      <c r="F103" s="64"/>
      <c r="G103" s="64"/>
      <c r="H103" s="64"/>
      <c r="I103" s="64"/>
      <c r="J103" s="104"/>
      <c r="K103" s="604" t="s">
        <v>311</v>
      </c>
      <c r="L103" s="614"/>
      <c r="M103" s="614"/>
      <c r="N103" s="614"/>
      <c r="O103" s="614"/>
      <c r="P103" s="614"/>
      <c r="Q103" s="614"/>
      <c r="R103" s="614"/>
      <c r="S103" s="639"/>
      <c r="T103" s="643"/>
      <c r="U103" s="636"/>
      <c r="V103" s="636"/>
      <c r="W103" s="636"/>
      <c r="X103" s="636"/>
      <c r="Y103" s="636"/>
      <c r="Z103" s="636"/>
      <c r="AA103" s="636"/>
      <c r="AB103" s="636"/>
      <c r="AC103" s="636"/>
      <c r="AD103" s="636"/>
      <c r="AE103" s="636"/>
      <c r="AF103" s="636"/>
      <c r="AG103" s="636"/>
      <c r="AH103" s="669"/>
    </row>
    <row r="104" spans="1:34" s="515" customFormat="1" ht="15.9" customHeight="1">
      <c r="A104" s="525"/>
      <c r="B104" s="549" t="s">
        <v>292</v>
      </c>
      <c r="C104" s="571"/>
      <c r="D104" s="574"/>
      <c r="E104" s="574"/>
      <c r="F104" s="574"/>
      <c r="G104" s="574"/>
      <c r="H104" s="574"/>
      <c r="I104" s="574"/>
      <c r="J104" s="574"/>
      <c r="K104" s="605"/>
      <c r="L104" s="615"/>
      <c r="M104" s="615"/>
      <c r="N104" s="615"/>
      <c r="O104" s="615"/>
      <c r="P104" s="631" t="s">
        <v>316</v>
      </c>
      <c r="Q104" s="631"/>
      <c r="R104" s="636"/>
      <c r="S104" s="636"/>
      <c r="T104" s="636"/>
      <c r="U104" s="636"/>
      <c r="V104" s="631" t="s">
        <v>184</v>
      </c>
      <c r="W104" s="631"/>
      <c r="X104" s="615"/>
      <c r="Y104" s="615"/>
      <c r="Z104" s="615"/>
      <c r="AA104" s="615"/>
      <c r="AB104" s="631" t="s">
        <v>316</v>
      </c>
      <c r="AC104" s="631"/>
      <c r="AD104" s="636"/>
      <c r="AE104" s="636"/>
      <c r="AF104" s="636"/>
      <c r="AG104" s="636"/>
      <c r="AH104" s="669"/>
    </row>
    <row r="105" spans="1:34" s="515" customFormat="1" ht="15.9" customHeight="1">
      <c r="A105" s="525"/>
      <c r="B105" s="550"/>
      <c r="C105" s="572"/>
      <c r="D105" s="111" t="s">
        <v>204</v>
      </c>
      <c r="E105" s="111"/>
      <c r="F105" s="128"/>
      <c r="G105" s="591" t="s">
        <v>302</v>
      </c>
      <c r="H105" s="595"/>
      <c r="I105" s="595"/>
      <c r="J105" s="597"/>
      <c r="K105" s="605"/>
      <c r="L105" s="615"/>
      <c r="M105" s="615"/>
      <c r="N105" s="615"/>
      <c r="O105" s="615"/>
      <c r="P105" s="631" t="s">
        <v>316</v>
      </c>
      <c r="Q105" s="631"/>
      <c r="R105" s="636"/>
      <c r="S105" s="636"/>
      <c r="T105" s="636"/>
      <c r="U105" s="636"/>
      <c r="V105" s="631" t="s">
        <v>184</v>
      </c>
      <c r="W105" s="631"/>
      <c r="X105" s="615"/>
      <c r="Y105" s="615"/>
      <c r="Z105" s="615"/>
      <c r="AA105" s="615"/>
      <c r="AB105" s="631" t="s">
        <v>316</v>
      </c>
      <c r="AC105" s="631"/>
      <c r="AD105" s="636"/>
      <c r="AE105" s="636"/>
      <c r="AF105" s="636"/>
      <c r="AG105" s="636"/>
      <c r="AH105" s="669"/>
    </row>
    <row r="106" spans="1:34" s="515" customFormat="1" ht="15.9" customHeight="1">
      <c r="A106" s="525"/>
      <c r="B106" s="550"/>
      <c r="C106" s="572"/>
      <c r="D106" s="584"/>
      <c r="E106" s="584"/>
      <c r="F106" s="129"/>
      <c r="G106" s="591" t="s">
        <v>304</v>
      </c>
      <c r="H106" s="595"/>
      <c r="I106" s="595"/>
      <c r="J106" s="597"/>
      <c r="K106" s="605"/>
      <c r="L106" s="615"/>
      <c r="M106" s="615"/>
      <c r="N106" s="615"/>
      <c r="O106" s="615"/>
      <c r="P106" s="631" t="s">
        <v>316</v>
      </c>
      <c r="Q106" s="631"/>
      <c r="R106" s="636"/>
      <c r="S106" s="636"/>
      <c r="T106" s="636"/>
      <c r="U106" s="636"/>
      <c r="V106" s="631" t="s">
        <v>184</v>
      </c>
      <c r="W106" s="631"/>
      <c r="X106" s="615"/>
      <c r="Y106" s="615"/>
      <c r="Z106" s="615"/>
      <c r="AA106" s="615"/>
      <c r="AB106" s="631" t="s">
        <v>316</v>
      </c>
      <c r="AC106" s="631"/>
      <c r="AD106" s="636"/>
      <c r="AE106" s="636"/>
      <c r="AF106" s="636"/>
      <c r="AG106" s="636"/>
      <c r="AH106" s="669"/>
    </row>
    <row r="107" spans="1:34" s="515" customFormat="1" ht="15.9" customHeight="1">
      <c r="A107" s="525"/>
      <c r="B107" s="551"/>
      <c r="C107" s="573"/>
      <c r="D107" s="113"/>
      <c r="E107" s="113"/>
      <c r="F107" s="130"/>
      <c r="G107" s="591" t="s">
        <v>305</v>
      </c>
      <c r="H107" s="595"/>
      <c r="I107" s="595"/>
      <c r="J107" s="597"/>
      <c r="K107" s="605"/>
      <c r="L107" s="615"/>
      <c r="M107" s="615"/>
      <c r="N107" s="615"/>
      <c r="O107" s="615"/>
      <c r="P107" s="631" t="s">
        <v>316</v>
      </c>
      <c r="Q107" s="631"/>
      <c r="R107" s="636"/>
      <c r="S107" s="636"/>
      <c r="T107" s="636"/>
      <c r="U107" s="636"/>
      <c r="V107" s="631" t="s">
        <v>184</v>
      </c>
      <c r="W107" s="631"/>
      <c r="X107" s="615"/>
      <c r="Y107" s="615"/>
      <c r="Z107" s="615"/>
      <c r="AA107" s="615"/>
      <c r="AB107" s="631" t="s">
        <v>316</v>
      </c>
      <c r="AC107" s="631"/>
      <c r="AD107" s="636"/>
      <c r="AE107" s="636"/>
      <c r="AF107" s="636"/>
      <c r="AG107" s="636"/>
      <c r="AH107" s="669"/>
    </row>
    <row r="108" spans="1:34" s="515" customFormat="1" ht="16.350000000000001" customHeight="1">
      <c r="A108" s="525"/>
      <c r="B108" s="552" t="s">
        <v>293</v>
      </c>
      <c r="C108" s="574"/>
      <c r="D108" s="574"/>
      <c r="E108" s="574"/>
      <c r="F108" s="574"/>
      <c r="G108" s="574"/>
      <c r="H108" s="574"/>
      <c r="I108" s="574"/>
      <c r="J108" s="574"/>
      <c r="K108" s="605"/>
      <c r="L108" s="615"/>
      <c r="M108" s="615"/>
      <c r="N108" s="615"/>
      <c r="O108" s="615"/>
      <c r="P108" s="631" t="s">
        <v>316</v>
      </c>
      <c r="Q108" s="631"/>
      <c r="R108" s="636"/>
      <c r="S108" s="636"/>
      <c r="T108" s="636"/>
      <c r="U108" s="636"/>
      <c r="V108" s="631" t="s">
        <v>184</v>
      </c>
      <c r="W108" s="631"/>
      <c r="X108" s="615"/>
      <c r="Y108" s="615"/>
      <c r="Z108" s="615"/>
      <c r="AA108" s="615"/>
      <c r="AB108" s="631" t="s">
        <v>316</v>
      </c>
      <c r="AC108" s="631"/>
      <c r="AD108" s="636"/>
      <c r="AE108" s="636"/>
      <c r="AF108" s="636"/>
      <c r="AG108" s="636"/>
      <c r="AH108" s="669"/>
    </row>
    <row r="109" spans="1:34" s="515" customFormat="1" ht="16.350000000000001" customHeight="1">
      <c r="A109" s="526"/>
      <c r="B109" s="553" t="s">
        <v>296</v>
      </c>
      <c r="C109" s="575"/>
      <c r="D109" s="575"/>
      <c r="E109" s="575"/>
      <c r="F109" s="575"/>
      <c r="G109" s="575"/>
      <c r="H109" s="575"/>
      <c r="I109" s="575"/>
      <c r="J109" s="575"/>
      <c r="K109" s="606"/>
      <c r="L109" s="616"/>
      <c r="M109" s="616"/>
      <c r="N109" s="616"/>
      <c r="O109" s="616"/>
      <c r="P109" s="616"/>
      <c r="Q109" s="616"/>
      <c r="R109" s="616"/>
      <c r="S109" s="616"/>
      <c r="T109" s="644" t="s">
        <v>324</v>
      </c>
      <c r="U109" s="644"/>
      <c r="V109" s="650"/>
      <c r="W109" s="652"/>
      <c r="X109" s="652"/>
      <c r="Y109" s="652"/>
      <c r="Z109" s="652"/>
      <c r="AA109" s="652"/>
      <c r="AB109" s="652"/>
      <c r="AC109" s="652"/>
      <c r="AD109" s="652"/>
      <c r="AE109" s="652"/>
      <c r="AF109" s="652"/>
      <c r="AG109" s="652"/>
      <c r="AH109" s="670"/>
    </row>
    <row r="110" spans="1:34" s="515" customFormat="1" ht="15" customHeight="1">
      <c r="A110" s="527" t="s">
        <v>241</v>
      </c>
      <c r="B110" s="397"/>
      <c r="C110" s="397"/>
      <c r="D110" s="397"/>
      <c r="E110" s="397"/>
      <c r="F110" s="397"/>
      <c r="G110" s="397"/>
      <c r="H110" s="417" t="s">
        <v>266</v>
      </c>
      <c r="I110" s="430"/>
      <c r="J110" s="430"/>
      <c r="K110" s="430"/>
      <c r="L110" s="430"/>
      <c r="M110" s="430"/>
      <c r="N110" s="430"/>
      <c r="O110" s="430"/>
      <c r="P110" s="430"/>
      <c r="Q110" s="430"/>
      <c r="R110" s="430"/>
      <c r="S110" s="430"/>
      <c r="T110" s="430"/>
      <c r="U110" s="430"/>
      <c r="V110" s="430"/>
      <c r="W110" s="430"/>
      <c r="X110" s="430"/>
      <c r="Y110" s="430"/>
      <c r="Z110" s="430"/>
      <c r="AA110" s="430"/>
      <c r="AB110" s="430"/>
      <c r="AC110" s="430"/>
      <c r="AD110" s="430"/>
      <c r="AE110" s="430"/>
      <c r="AF110" s="430"/>
      <c r="AG110" s="430"/>
      <c r="AH110" s="500"/>
    </row>
    <row r="111" spans="1:34" s="515" customFormat="1" ht="15" customHeight="1">
      <c r="AC111" s="515" t="s">
        <v>267</v>
      </c>
    </row>
    <row r="112" spans="1:34" ht="15" customHeight="1">
      <c r="A112" s="110" t="s">
        <v>285</v>
      </c>
      <c r="B112" s="110"/>
      <c r="C112" s="66" t="s">
        <v>300</v>
      </c>
      <c r="D112" s="67" t="s">
        <v>301</v>
      </c>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row>
    <row r="113" spans="1:34" ht="15" customHeight="1">
      <c r="A113" s="110"/>
      <c r="B113" s="110"/>
      <c r="C113" s="66"/>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row>
    <row r="114" spans="1:34" ht="15" customHeight="1">
      <c r="A114" s="110"/>
      <c r="B114" s="110"/>
      <c r="C114" s="66"/>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row>
    <row r="115" spans="1:34" ht="15" customHeight="1">
      <c r="A115" s="110"/>
      <c r="B115" s="110"/>
      <c r="C115" s="66"/>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row>
    <row r="116" spans="1:34" ht="15" customHeight="1">
      <c r="A116" s="110"/>
      <c r="B116" s="110"/>
      <c r="C116" s="66"/>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row>
    <row r="117" spans="1:34" ht="15" customHeight="1">
      <c r="A117" s="110"/>
      <c r="B117" s="110"/>
      <c r="C117" s="66"/>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row>
    <row r="118" spans="1:34" ht="23.25" customHeight="1">
      <c r="A118" s="110"/>
      <c r="B118" s="110"/>
      <c r="C118" s="66"/>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row>
    <row r="119" spans="1:34" ht="9" customHeight="1">
      <c r="A119" s="110"/>
      <c r="B119" s="110"/>
      <c r="C119" s="66"/>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row>
    <row r="122" spans="1:34" ht="15.75">
      <c r="A122" s="528" t="s">
        <v>282</v>
      </c>
      <c r="B122" s="528"/>
      <c r="C122" s="528"/>
      <c r="D122" s="528"/>
      <c r="E122" s="528"/>
      <c r="F122" s="528"/>
      <c r="G122" s="528"/>
      <c r="H122" s="528"/>
      <c r="I122" s="528"/>
      <c r="J122" s="528"/>
      <c r="K122" s="528"/>
      <c r="L122" s="528"/>
      <c r="M122" s="528"/>
      <c r="N122" s="528"/>
      <c r="O122" s="528"/>
      <c r="P122" s="528"/>
      <c r="Q122" s="528"/>
      <c r="R122" s="528"/>
      <c r="S122" s="528"/>
      <c r="T122" s="528"/>
      <c r="U122" s="528"/>
      <c r="V122" s="528"/>
      <c r="W122" s="528"/>
      <c r="X122" s="528"/>
      <c r="Y122" s="528"/>
      <c r="Z122" s="528"/>
      <c r="AA122" s="528"/>
      <c r="AB122" s="528"/>
      <c r="AC122" s="528"/>
      <c r="AD122" s="528"/>
      <c r="AE122" s="528"/>
      <c r="AF122" s="528"/>
      <c r="AG122" s="528"/>
      <c r="AH122" s="528"/>
    </row>
    <row r="123" spans="1:34" ht="15">
      <c r="A123" s="529" t="s">
        <v>25</v>
      </c>
      <c r="B123" s="529"/>
      <c r="C123" s="529"/>
      <c r="D123" s="529"/>
      <c r="E123" s="529"/>
      <c r="F123" s="529"/>
      <c r="G123" s="529"/>
      <c r="H123" s="529"/>
      <c r="I123" s="529"/>
      <c r="J123" s="529"/>
      <c r="K123" s="529"/>
      <c r="L123" s="529"/>
      <c r="M123" s="529"/>
      <c r="N123" s="529"/>
      <c r="O123" s="529"/>
      <c r="P123" s="529"/>
      <c r="Q123" s="529"/>
      <c r="R123" s="529"/>
      <c r="S123" s="640"/>
      <c r="T123" s="640"/>
      <c r="U123" s="640"/>
      <c r="V123" s="640"/>
      <c r="W123" s="640"/>
      <c r="X123" s="640"/>
      <c r="Y123" s="640"/>
      <c r="Z123" s="640"/>
      <c r="AA123" s="640"/>
      <c r="AB123" s="640"/>
      <c r="AC123" s="640"/>
      <c r="AD123" s="640"/>
      <c r="AE123" s="640"/>
      <c r="AF123" s="640"/>
      <c r="AG123" s="640"/>
      <c r="AH123" s="640"/>
    </row>
    <row r="124" spans="1:34">
      <c r="A124" s="530" t="s">
        <v>286</v>
      </c>
      <c r="B124" s="557" t="s">
        <v>236</v>
      </c>
      <c r="C124" s="557"/>
      <c r="D124" s="557"/>
      <c r="E124" s="557"/>
      <c r="F124" s="557"/>
      <c r="G124" s="557"/>
      <c r="H124" s="557"/>
      <c r="I124" s="557"/>
      <c r="J124" s="557"/>
      <c r="K124" s="557"/>
      <c r="L124" s="557"/>
      <c r="M124" s="557"/>
      <c r="N124" s="557"/>
      <c r="O124" s="557"/>
      <c r="P124" s="557"/>
      <c r="Q124" s="557"/>
      <c r="R124" s="557"/>
      <c r="S124" s="557"/>
      <c r="T124" s="557"/>
      <c r="U124" s="557"/>
      <c r="V124" s="557"/>
      <c r="W124" s="557"/>
      <c r="X124" s="557"/>
      <c r="Y124" s="557"/>
      <c r="Z124" s="557"/>
      <c r="AA124" s="557"/>
      <c r="AB124" s="557"/>
      <c r="AC124" s="557"/>
      <c r="AD124" s="557"/>
      <c r="AE124" s="557"/>
      <c r="AF124" s="557"/>
      <c r="AG124" s="557"/>
      <c r="AH124" s="675"/>
    </row>
    <row r="125" spans="1:34">
      <c r="A125" s="531"/>
      <c r="B125" s="558" t="s">
        <v>237</v>
      </c>
      <c r="C125" s="576"/>
      <c r="D125" s="576"/>
      <c r="E125" s="576"/>
      <c r="F125" s="576"/>
      <c r="G125" s="576"/>
      <c r="H125" s="576"/>
      <c r="I125" s="576"/>
      <c r="J125" s="598"/>
      <c r="K125" s="420" t="s">
        <v>307</v>
      </c>
      <c r="L125" s="432"/>
      <c r="M125" s="432"/>
      <c r="N125" s="432"/>
      <c r="O125" s="432"/>
      <c r="P125" s="440"/>
      <c r="Q125" s="420" t="s">
        <v>294</v>
      </c>
      <c r="R125" s="432"/>
      <c r="S125" s="432"/>
      <c r="T125" s="432"/>
      <c r="U125" s="432"/>
      <c r="V125" s="432"/>
      <c r="W125" s="400" t="s">
        <v>11</v>
      </c>
      <c r="X125" s="400"/>
      <c r="Y125" s="400"/>
      <c r="Z125" s="400"/>
      <c r="AA125" s="400"/>
      <c r="AB125" s="400"/>
      <c r="AC125" s="592" t="s">
        <v>329</v>
      </c>
      <c r="AD125" s="432"/>
      <c r="AE125" s="432"/>
      <c r="AF125" s="432"/>
      <c r="AG125" s="432"/>
      <c r="AH125" s="676"/>
    </row>
    <row r="126" spans="1:34">
      <c r="A126" s="531"/>
      <c r="B126" s="559"/>
      <c r="C126" s="577"/>
      <c r="D126" s="577"/>
      <c r="E126" s="577"/>
      <c r="F126" s="577"/>
      <c r="G126" s="577"/>
      <c r="H126" s="577"/>
      <c r="I126" s="577"/>
      <c r="J126" s="599"/>
      <c r="K126" s="420" t="s">
        <v>308</v>
      </c>
      <c r="L126" s="432"/>
      <c r="M126" s="440"/>
      <c r="N126" s="420" t="s">
        <v>156</v>
      </c>
      <c r="O126" s="432"/>
      <c r="P126" s="440"/>
      <c r="Q126" s="420" t="s">
        <v>308</v>
      </c>
      <c r="R126" s="432"/>
      <c r="S126" s="440"/>
      <c r="T126" s="420" t="s">
        <v>156</v>
      </c>
      <c r="U126" s="432"/>
      <c r="V126" s="440"/>
      <c r="W126" s="420" t="s">
        <v>308</v>
      </c>
      <c r="X126" s="432"/>
      <c r="Y126" s="440"/>
      <c r="Z126" s="420" t="s">
        <v>156</v>
      </c>
      <c r="AA126" s="432"/>
      <c r="AB126" s="440"/>
      <c r="AC126" s="420" t="s">
        <v>308</v>
      </c>
      <c r="AD126" s="432"/>
      <c r="AE126" s="440"/>
      <c r="AF126" s="420" t="s">
        <v>156</v>
      </c>
      <c r="AG126" s="432"/>
      <c r="AH126" s="676"/>
    </row>
    <row r="127" spans="1:34">
      <c r="A127" s="531"/>
      <c r="B127" s="560" t="s">
        <v>252</v>
      </c>
      <c r="C127" s="432"/>
      <c r="D127" s="432"/>
      <c r="E127" s="432"/>
      <c r="F127" s="432"/>
      <c r="G127" s="432"/>
      <c r="H127" s="432"/>
      <c r="I127" s="432"/>
      <c r="J127" s="440"/>
      <c r="K127" s="420"/>
      <c r="L127" s="432"/>
      <c r="M127" s="440"/>
      <c r="N127" s="420"/>
      <c r="O127" s="432"/>
      <c r="P127" s="440"/>
      <c r="Q127" s="420"/>
      <c r="R127" s="432"/>
      <c r="S127" s="440"/>
      <c r="T127" s="420"/>
      <c r="U127" s="432"/>
      <c r="V127" s="440"/>
      <c r="W127" s="420"/>
      <c r="X127" s="432"/>
      <c r="Y127" s="440"/>
      <c r="Z127" s="420"/>
      <c r="AA127" s="432"/>
      <c r="AB127" s="440"/>
      <c r="AC127" s="420"/>
      <c r="AD127" s="432"/>
      <c r="AE127" s="440"/>
      <c r="AF127" s="420"/>
      <c r="AG127" s="432"/>
      <c r="AH127" s="676"/>
    </row>
    <row r="128" spans="1:34">
      <c r="A128" s="531"/>
      <c r="B128" s="560" t="s">
        <v>209</v>
      </c>
      <c r="C128" s="432"/>
      <c r="D128" s="432"/>
      <c r="E128" s="432"/>
      <c r="F128" s="432"/>
      <c r="G128" s="432"/>
      <c r="H128" s="432"/>
      <c r="I128" s="432"/>
      <c r="J128" s="440"/>
      <c r="K128" s="420"/>
      <c r="L128" s="432"/>
      <c r="M128" s="440"/>
      <c r="N128" s="420"/>
      <c r="O128" s="432"/>
      <c r="P128" s="440"/>
      <c r="Q128" s="420"/>
      <c r="R128" s="432"/>
      <c r="S128" s="440"/>
      <c r="T128" s="420"/>
      <c r="U128" s="432"/>
      <c r="V128" s="440"/>
      <c r="W128" s="420"/>
      <c r="X128" s="432"/>
      <c r="Y128" s="440"/>
      <c r="Z128" s="420"/>
      <c r="AA128" s="432"/>
      <c r="AB128" s="440"/>
      <c r="AC128" s="420"/>
      <c r="AD128" s="432"/>
      <c r="AE128" s="440"/>
      <c r="AF128" s="420"/>
      <c r="AG128" s="432"/>
      <c r="AH128" s="676"/>
    </row>
    <row r="129" spans="1:34">
      <c r="A129" s="531"/>
      <c r="B129" s="561" t="s">
        <v>275</v>
      </c>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677"/>
    </row>
    <row r="130" spans="1:34">
      <c r="A130" s="532"/>
      <c r="B130" s="558" t="s">
        <v>273</v>
      </c>
      <c r="C130" s="576"/>
      <c r="D130" s="576"/>
      <c r="E130" s="576"/>
      <c r="F130" s="576"/>
      <c r="G130" s="576"/>
      <c r="H130" s="576"/>
      <c r="I130" s="576"/>
      <c r="J130" s="598"/>
      <c r="K130" s="608" t="s">
        <v>310</v>
      </c>
      <c r="L130" s="608"/>
      <c r="M130" s="608"/>
      <c r="N130" s="608" t="s">
        <v>312</v>
      </c>
      <c r="O130" s="608"/>
      <c r="P130" s="608"/>
      <c r="Q130" s="608" t="s">
        <v>318</v>
      </c>
      <c r="R130" s="608"/>
      <c r="S130" s="608"/>
      <c r="T130" s="608" t="s">
        <v>322</v>
      </c>
      <c r="U130" s="608"/>
      <c r="V130" s="608"/>
      <c r="W130" s="608" t="s">
        <v>326</v>
      </c>
      <c r="X130" s="608"/>
      <c r="Y130" s="608"/>
      <c r="Z130" s="608" t="s">
        <v>328</v>
      </c>
      <c r="AA130" s="608"/>
      <c r="AB130" s="608"/>
      <c r="AC130" s="608" t="s">
        <v>304</v>
      </c>
      <c r="AD130" s="608"/>
      <c r="AE130" s="608"/>
      <c r="AF130" s="608" t="s">
        <v>330</v>
      </c>
      <c r="AG130" s="608"/>
      <c r="AH130" s="678"/>
    </row>
    <row r="131" spans="1:34">
      <c r="A131" s="532"/>
      <c r="B131" s="562"/>
      <c r="C131" s="578"/>
      <c r="D131" s="578"/>
      <c r="E131" s="578"/>
      <c r="F131" s="578"/>
      <c r="G131" s="578"/>
      <c r="H131" s="578"/>
      <c r="I131" s="578"/>
      <c r="J131" s="600"/>
      <c r="K131" s="608"/>
      <c r="L131" s="608"/>
      <c r="M131" s="608"/>
      <c r="N131" s="608"/>
      <c r="O131" s="608"/>
      <c r="P131" s="608"/>
      <c r="Q131" s="608"/>
      <c r="R131" s="608"/>
      <c r="S131" s="608"/>
      <c r="T131" s="608"/>
      <c r="U131" s="608"/>
      <c r="V131" s="608"/>
      <c r="W131" s="608"/>
      <c r="X131" s="608"/>
      <c r="Y131" s="608"/>
      <c r="Z131" s="608"/>
      <c r="AA131" s="608"/>
      <c r="AB131" s="608"/>
      <c r="AC131" s="608"/>
      <c r="AD131" s="608"/>
      <c r="AE131" s="608"/>
      <c r="AF131" s="608"/>
      <c r="AG131" s="608"/>
      <c r="AH131" s="678"/>
    </row>
    <row r="132" spans="1:34" ht="14.25">
      <c r="A132" s="532"/>
      <c r="B132" s="559"/>
      <c r="C132" s="577"/>
      <c r="D132" s="577"/>
      <c r="E132" s="577"/>
      <c r="F132" s="577"/>
      <c r="G132" s="577"/>
      <c r="H132" s="577"/>
      <c r="I132" s="577"/>
      <c r="J132" s="599"/>
      <c r="K132" s="609" t="s">
        <v>311</v>
      </c>
      <c r="L132" s="618"/>
      <c r="M132" s="618"/>
      <c r="N132" s="618"/>
      <c r="O132" s="618"/>
      <c r="P132" s="618"/>
      <c r="Q132" s="618"/>
      <c r="R132" s="618"/>
      <c r="S132" s="641"/>
      <c r="T132" s="646"/>
      <c r="U132" s="637"/>
      <c r="V132" s="637"/>
      <c r="W132" s="637"/>
      <c r="X132" s="637"/>
      <c r="Y132" s="637"/>
      <c r="Z132" s="637"/>
      <c r="AA132" s="637"/>
      <c r="AB132" s="637"/>
      <c r="AC132" s="637"/>
      <c r="AD132" s="637"/>
      <c r="AE132" s="637"/>
      <c r="AF132" s="637"/>
      <c r="AG132" s="637"/>
      <c r="AH132" s="679"/>
    </row>
    <row r="133" spans="1:34" ht="14.25">
      <c r="A133" s="532"/>
      <c r="B133" s="563" t="s">
        <v>292</v>
      </c>
      <c r="C133" s="579"/>
      <c r="D133" s="582"/>
      <c r="E133" s="582"/>
      <c r="F133" s="582"/>
      <c r="G133" s="582"/>
      <c r="H133" s="582"/>
      <c r="I133" s="582"/>
      <c r="J133" s="582"/>
      <c r="K133" s="610"/>
      <c r="L133" s="619"/>
      <c r="M133" s="619"/>
      <c r="N133" s="619"/>
      <c r="O133" s="619"/>
      <c r="P133" s="632" t="s">
        <v>316</v>
      </c>
      <c r="Q133" s="632"/>
      <c r="R133" s="637"/>
      <c r="S133" s="637"/>
      <c r="T133" s="637"/>
      <c r="U133" s="637"/>
      <c r="V133" s="632" t="s">
        <v>184</v>
      </c>
      <c r="W133" s="632"/>
      <c r="X133" s="619"/>
      <c r="Y133" s="619"/>
      <c r="Z133" s="619"/>
      <c r="AA133" s="619"/>
      <c r="AB133" s="632" t="s">
        <v>316</v>
      </c>
      <c r="AC133" s="632"/>
      <c r="AD133" s="637"/>
      <c r="AE133" s="637"/>
      <c r="AF133" s="637"/>
      <c r="AG133" s="637"/>
      <c r="AH133" s="679"/>
    </row>
    <row r="134" spans="1:34" ht="14.25">
      <c r="A134" s="532"/>
      <c r="B134" s="564"/>
      <c r="C134" s="580"/>
      <c r="D134" s="585" t="s">
        <v>204</v>
      </c>
      <c r="E134" s="585"/>
      <c r="F134" s="588"/>
      <c r="G134" s="592" t="s">
        <v>302</v>
      </c>
      <c r="H134" s="596"/>
      <c r="I134" s="596"/>
      <c r="J134" s="601"/>
      <c r="K134" s="610"/>
      <c r="L134" s="619"/>
      <c r="M134" s="619"/>
      <c r="N134" s="619"/>
      <c r="O134" s="619"/>
      <c r="P134" s="632" t="s">
        <v>316</v>
      </c>
      <c r="Q134" s="632"/>
      <c r="R134" s="637"/>
      <c r="S134" s="637"/>
      <c r="T134" s="637"/>
      <c r="U134" s="637"/>
      <c r="V134" s="632" t="s">
        <v>184</v>
      </c>
      <c r="W134" s="632"/>
      <c r="X134" s="619"/>
      <c r="Y134" s="619"/>
      <c r="Z134" s="619"/>
      <c r="AA134" s="619"/>
      <c r="AB134" s="632" t="s">
        <v>316</v>
      </c>
      <c r="AC134" s="632"/>
      <c r="AD134" s="637"/>
      <c r="AE134" s="637"/>
      <c r="AF134" s="637"/>
      <c r="AG134" s="637"/>
      <c r="AH134" s="679"/>
    </row>
    <row r="135" spans="1:34" ht="14.25">
      <c r="A135" s="532"/>
      <c r="B135" s="564"/>
      <c r="C135" s="580"/>
      <c r="D135" s="586"/>
      <c r="E135" s="586"/>
      <c r="F135" s="589"/>
      <c r="G135" s="592" t="s">
        <v>304</v>
      </c>
      <c r="H135" s="596"/>
      <c r="I135" s="596"/>
      <c r="J135" s="601"/>
      <c r="K135" s="610"/>
      <c r="L135" s="619"/>
      <c r="M135" s="619"/>
      <c r="N135" s="619"/>
      <c r="O135" s="619"/>
      <c r="P135" s="632" t="s">
        <v>316</v>
      </c>
      <c r="Q135" s="632"/>
      <c r="R135" s="637"/>
      <c r="S135" s="637"/>
      <c r="T135" s="637"/>
      <c r="U135" s="637"/>
      <c r="V135" s="632" t="s">
        <v>184</v>
      </c>
      <c r="W135" s="632"/>
      <c r="X135" s="619"/>
      <c r="Y135" s="619"/>
      <c r="Z135" s="619"/>
      <c r="AA135" s="619"/>
      <c r="AB135" s="632" t="s">
        <v>316</v>
      </c>
      <c r="AC135" s="632"/>
      <c r="AD135" s="637"/>
      <c r="AE135" s="637"/>
      <c r="AF135" s="637"/>
      <c r="AG135" s="637"/>
      <c r="AH135" s="679"/>
    </row>
    <row r="136" spans="1:34" ht="14.25">
      <c r="A136" s="532"/>
      <c r="B136" s="565"/>
      <c r="C136" s="581"/>
      <c r="D136" s="587"/>
      <c r="E136" s="587"/>
      <c r="F136" s="590"/>
      <c r="G136" s="592" t="s">
        <v>305</v>
      </c>
      <c r="H136" s="596"/>
      <c r="I136" s="596"/>
      <c r="J136" s="601"/>
      <c r="K136" s="610"/>
      <c r="L136" s="619"/>
      <c r="M136" s="619"/>
      <c r="N136" s="619"/>
      <c r="O136" s="619"/>
      <c r="P136" s="632" t="s">
        <v>316</v>
      </c>
      <c r="Q136" s="632"/>
      <c r="R136" s="637"/>
      <c r="S136" s="637"/>
      <c r="T136" s="637"/>
      <c r="U136" s="637"/>
      <c r="V136" s="632" t="s">
        <v>184</v>
      </c>
      <c r="W136" s="632"/>
      <c r="X136" s="619"/>
      <c r="Y136" s="619"/>
      <c r="Z136" s="619"/>
      <c r="AA136" s="619"/>
      <c r="AB136" s="632" t="s">
        <v>316</v>
      </c>
      <c r="AC136" s="632"/>
      <c r="AD136" s="637"/>
      <c r="AE136" s="637"/>
      <c r="AF136" s="637"/>
      <c r="AG136" s="637"/>
      <c r="AH136" s="679"/>
    </row>
    <row r="137" spans="1:34" ht="14.25">
      <c r="A137" s="532"/>
      <c r="B137" s="566" t="s">
        <v>293</v>
      </c>
      <c r="C137" s="582"/>
      <c r="D137" s="582"/>
      <c r="E137" s="582"/>
      <c r="F137" s="582"/>
      <c r="G137" s="582"/>
      <c r="H137" s="582"/>
      <c r="I137" s="582"/>
      <c r="J137" s="582"/>
      <c r="K137" s="610"/>
      <c r="L137" s="619"/>
      <c r="M137" s="619"/>
      <c r="N137" s="619"/>
      <c r="O137" s="619"/>
      <c r="P137" s="632" t="s">
        <v>316</v>
      </c>
      <c r="Q137" s="632"/>
      <c r="R137" s="637"/>
      <c r="S137" s="637"/>
      <c r="T137" s="637"/>
      <c r="U137" s="637"/>
      <c r="V137" s="632" t="s">
        <v>184</v>
      </c>
      <c r="W137" s="632"/>
      <c r="X137" s="619"/>
      <c r="Y137" s="619"/>
      <c r="Z137" s="619"/>
      <c r="AA137" s="619"/>
      <c r="AB137" s="632" t="s">
        <v>316</v>
      </c>
      <c r="AC137" s="632"/>
      <c r="AD137" s="637"/>
      <c r="AE137" s="637"/>
      <c r="AF137" s="637"/>
      <c r="AG137" s="637"/>
      <c r="AH137" s="679"/>
    </row>
    <row r="138" spans="1:34" ht="15">
      <c r="A138" s="532"/>
      <c r="B138" s="567" t="s">
        <v>296</v>
      </c>
      <c r="C138" s="583"/>
      <c r="D138" s="583"/>
      <c r="E138" s="583"/>
      <c r="F138" s="583"/>
      <c r="G138" s="583"/>
      <c r="H138" s="583"/>
      <c r="I138" s="583"/>
      <c r="J138" s="583"/>
      <c r="K138" s="611"/>
      <c r="L138" s="620"/>
      <c r="M138" s="620"/>
      <c r="N138" s="620"/>
      <c r="O138" s="620"/>
      <c r="P138" s="620"/>
      <c r="Q138" s="620"/>
      <c r="R138" s="620"/>
      <c r="S138" s="620"/>
      <c r="T138" s="647" t="s">
        <v>324</v>
      </c>
      <c r="U138" s="647"/>
      <c r="V138" s="651"/>
      <c r="W138" s="653"/>
      <c r="X138" s="653"/>
      <c r="Y138" s="653"/>
      <c r="Z138" s="653"/>
      <c r="AA138" s="653"/>
      <c r="AB138" s="653"/>
      <c r="AC138" s="653"/>
      <c r="AD138" s="653"/>
      <c r="AE138" s="653"/>
      <c r="AF138" s="653"/>
      <c r="AG138" s="653"/>
      <c r="AH138" s="680"/>
    </row>
    <row r="139" spans="1:34">
      <c r="A139" s="530" t="s">
        <v>287</v>
      </c>
      <c r="B139" s="557" t="s">
        <v>236</v>
      </c>
      <c r="C139" s="557"/>
      <c r="D139" s="557"/>
      <c r="E139" s="557"/>
      <c r="F139" s="557"/>
      <c r="G139" s="557"/>
      <c r="H139" s="557"/>
      <c r="I139" s="557"/>
      <c r="J139" s="557"/>
      <c r="K139" s="557"/>
      <c r="L139" s="557"/>
      <c r="M139" s="557"/>
      <c r="N139" s="557"/>
      <c r="O139" s="557"/>
      <c r="P139" s="557"/>
      <c r="Q139" s="557"/>
      <c r="R139" s="557"/>
      <c r="S139" s="557"/>
      <c r="T139" s="557"/>
      <c r="U139" s="557"/>
      <c r="V139" s="557"/>
      <c r="W139" s="557"/>
      <c r="X139" s="557"/>
      <c r="Y139" s="557"/>
      <c r="Z139" s="557"/>
      <c r="AA139" s="557"/>
      <c r="AB139" s="557"/>
      <c r="AC139" s="557"/>
      <c r="AD139" s="557"/>
      <c r="AE139" s="557"/>
      <c r="AF139" s="557"/>
      <c r="AG139" s="557"/>
      <c r="AH139" s="675"/>
    </row>
    <row r="140" spans="1:34">
      <c r="A140" s="531"/>
      <c r="B140" s="558" t="s">
        <v>237</v>
      </c>
      <c r="C140" s="576"/>
      <c r="D140" s="576"/>
      <c r="E140" s="576"/>
      <c r="F140" s="576"/>
      <c r="G140" s="576"/>
      <c r="H140" s="576"/>
      <c r="I140" s="576"/>
      <c r="J140" s="598"/>
      <c r="K140" s="420" t="s">
        <v>307</v>
      </c>
      <c r="L140" s="432"/>
      <c r="M140" s="432"/>
      <c r="N140" s="432"/>
      <c r="O140" s="432"/>
      <c r="P140" s="440"/>
      <c r="Q140" s="420" t="s">
        <v>294</v>
      </c>
      <c r="R140" s="432"/>
      <c r="S140" s="432"/>
      <c r="T140" s="432"/>
      <c r="U140" s="432"/>
      <c r="V140" s="432"/>
      <c r="W140" s="400" t="s">
        <v>11</v>
      </c>
      <c r="X140" s="400"/>
      <c r="Y140" s="400"/>
      <c r="Z140" s="400"/>
      <c r="AA140" s="400"/>
      <c r="AB140" s="400"/>
      <c r="AC140" s="592" t="s">
        <v>329</v>
      </c>
      <c r="AD140" s="432"/>
      <c r="AE140" s="432"/>
      <c r="AF140" s="432"/>
      <c r="AG140" s="432"/>
      <c r="AH140" s="676"/>
    </row>
    <row r="141" spans="1:34">
      <c r="A141" s="531"/>
      <c r="B141" s="559"/>
      <c r="C141" s="577"/>
      <c r="D141" s="577"/>
      <c r="E141" s="577"/>
      <c r="F141" s="577"/>
      <c r="G141" s="577"/>
      <c r="H141" s="577"/>
      <c r="I141" s="577"/>
      <c r="J141" s="599"/>
      <c r="K141" s="420" t="s">
        <v>308</v>
      </c>
      <c r="L141" s="432"/>
      <c r="M141" s="440"/>
      <c r="N141" s="420" t="s">
        <v>156</v>
      </c>
      <c r="O141" s="432"/>
      <c r="P141" s="440"/>
      <c r="Q141" s="420" t="s">
        <v>308</v>
      </c>
      <c r="R141" s="432"/>
      <c r="S141" s="440"/>
      <c r="T141" s="420" t="s">
        <v>156</v>
      </c>
      <c r="U141" s="432"/>
      <c r="V141" s="440"/>
      <c r="W141" s="420" t="s">
        <v>308</v>
      </c>
      <c r="X141" s="432"/>
      <c r="Y141" s="440"/>
      <c r="Z141" s="420" t="s">
        <v>156</v>
      </c>
      <c r="AA141" s="432"/>
      <c r="AB141" s="440"/>
      <c r="AC141" s="420" t="s">
        <v>308</v>
      </c>
      <c r="AD141" s="432"/>
      <c r="AE141" s="440"/>
      <c r="AF141" s="420" t="s">
        <v>156</v>
      </c>
      <c r="AG141" s="432"/>
      <c r="AH141" s="676"/>
    </row>
    <row r="142" spans="1:34">
      <c r="A142" s="531"/>
      <c r="B142" s="560" t="s">
        <v>252</v>
      </c>
      <c r="C142" s="432"/>
      <c r="D142" s="432"/>
      <c r="E142" s="432"/>
      <c r="F142" s="432"/>
      <c r="G142" s="432"/>
      <c r="H142" s="432"/>
      <c r="I142" s="432"/>
      <c r="J142" s="440"/>
      <c r="K142" s="420"/>
      <c r="L142" s="432"/>
      <c r="M142" s="440"/>
      <c r="N142" s="420"/>
      <c r="O142" s="432"/>
      <c r="P142" s="440"/>
      <c r="Q142" s="420"/>
      <c r="R142" s="432"/>
      <c r="S142" s="440"/>
      <c r="T142" s="420"/>
      <c r="U142" s="432"/>
      <c r="V142" s="440"/>
      <c r="W142" s="420"/>
      <c r="X142" s="432"/>
      <c r="Y142" s="440"/>
      <c r="Z142" s="420"/>
      <c r="AA142" s="432"/>
      <c r="AB142" s="440"/>
      <c r="AC142" s="420"/>
      <c r="AD142" s="432"/>
      <c r="AE142" s="440"/>
      <c r="AF142" s="420"/>
      <c r="AG142" s="432"/>
      <c r="AH142" s="676"/>
    </row>
    <row r="143" spans="1:34">
      <c r="A143" s="531"/>
      <c r="B143" s="560" t="s">
        <v>209</v>
      </c>
      <c r="C143" s="432"/>
      <c r="D143" s="432"/>
      <c r="E143" s="432"/>
      <c r="F143" s="432"/>
      <c r="G143" s="432"/>
      <c r="H143" s="432"/>
      <c r="I143" s="432"/>
      <c r="J143" s="440"/>
      <c r="K143" s="420"/>
      <c r="L143" s="432"/>
      <c r="M143" s="440"/>
      <c r="N143" s="420"/>
      <c r="O143" s="432"/>
      <c r="P143" s="440"/>
      <c r="Q143" s="420"/>
      <c r="R143" s="432"/>
      <c r="S143" s="440"/>
      <c r="T143" s="420"/>
      <c r="U143" s="432"/>
      <c r="V143" s="440"/>
      <c r="W143" s="420"/>
      <c r="X143" s="432"/>
      <c r="Y143" s="440"/>
      <c r="Z143" s="420"/>
      <c r="AA143" s="432"/>
      <c r="AB143" s="440"/>
      <c r="AC143" s="420"/>
      <c r="AD143" s="432"/>
      <c r="AE143" s="440"/>
      <c r="AF143" s="420"/>
      <c r="AG143" s="432"/>
      <c r="AH143" s="676"/>
    </row>
    <row r="144" spans="1:34">
      <c r="A144" s="531"/>
      <c r="B144" s="561" t="s">
        <v>275</v>
      </c>
      <c r="C144" s="561"/>
      <c r="D144" s="561"/>
      <c r="E144" s="561"/>
      <c r="F144" s="561"/>
      <c r="G144" s="561"/>
      <c r="H144" s="561"/>
      <c r="I144" s="561"/>
      <c r="J144" s="561"/>
      <c r="K144" s="561"/>
      <c r="L144" s="561"/>
      <c r="M144" s="561"/>
      <c r="N144" s="561"/>
      <c r="O144" s="561"/>
      <c r="P144" s="561"/>
      <c r="Q144" s="561"/>
      <c r="R144" s="561"/>
      <c r="S144" s="561"/>
      <c r="T144" s="561"/>
      <c r="U144" s="561"/>
      <c r="V144" s="561"/>
      <c r="W144" s="561"/>
      <c r="X144" s="561"/>
      <c r="Y144" s="561"/>
      <c r="Z144" s="561"/>
      <c r="AA144" s="561"/>
      <c r="AB144" s="561"/>
      <c r="AC144" s="561"/>
      <c r="AD144" s="561"/>
      <c r="AE144" s="561"/>
      <c r="AF144" s="561"/>
      <c r="AG144" s="561"/>
      <c r="AH144" s="677"/>
    </row>
    <row r="145" spans="1:34">
      <c r="A145" s="531"/>
      <c r="B145" s="558" t="s">
        <v>273</v>
      </c>
      <c r="C145" s="576"/>
      <c r="D145" s="576"/>
      <c r="E145" s="576"/>
      <c r="F145" s="576"/>
      <c r="G145" s="576"/>
      <c r="H145" s="576"/>
      <c r="I145" s="576"/>
      <c r="J145" s="598"/>
      <c r="K145" s="608" t="s">
        <v>310</v>
      </c>
      <c r="L145" s="608"/>
      <c r="M145" s="608"/>
      <c r="N145" s="608" t="s">
        <v>312</v>
      </c>
      <c r="O145" s="608"/>
      <c r="P145" s="608"/>
      <c r="Q145" s="608" t="s">
        <v>318</v>
      </c>
      <c r="R145" s="608"/>
      <c r="S145" s="608"/>
      <c r="T145" s="608" t="s">
        <v>322</v>
      </c>
      <c r="U145" s="608"/>
      <c r="V145" s="608"/>
      <c r="W145" s="608" t="s">
        <v>326</v>
      </c>
      <c r="X145" s="608"/>
      <c r="Y145" s="608"/>
      <c r="Z145" s="608" t="s">
        <v>328</v>
      </c>
      <c r="AA145" s="608"/>
      <c r="AB145" s="608"/>
      <c r="AC145" s="608" t="s">
        <v>304</v>
      </c>
      <c r="AD145" s="608"/>
      <c r="AE145" s="608"/>
      <c r="AF145" s="608" t="s">
        <v>330</v>
      </c>
      <c r="AG145" s="608"/>
      <c r="AH145" s="678"/>
    </row>
    <row r="146" spans="1:34">
      <c r="A146" s="531"/>
      <c r="B146" s="562"/>
      <c r="C146" s="578"/>
      <c r="D146" s="578"/>
      <c r="E146" s="578"/>
      <c r="F146" s="578"/>
      <c r="G146" s="578"/>
      <c r="H146" s="578"/>
      <c r="I146" s="578"/>
      <c r="J146" s="600"/>
      <c r="K146" s="608"/>
      <c r="L146" s="608"/>
      <c r="M146" s="608"/>
      <c r="N146" s="608"/>
      <c r="O146" s="608"/>
      <c r="P146" s="608"/>
      <c r="Q146" s="608"/>
      <c r="R146" s="608"/>
      <c r="S146" s="608"/>
      <c r="T146" s="608"/>
      <c r="U146" s="608"/>
      <c r="V146" s="608"/>
      <c r="W146" s="608"/>
      <c r="X146" s="608"/>
      <c r="Y146" s="608"/>
      <c r="Z146" s="608"/>
      <c r="AA146" s="608"/>
      <c r="AB146" s="608"/>
      <c r="AC146" s="608"/>
      <c r="AD146" s="608"/>
      <c r="AE146" s="608"/>
      <c r="AF146" s="608"/>
      <c r="AG146" s="608"/>
      <c r="AH146" s="678"/>
    </row>
    <row r="147" spans="1:34" ht="14.25">
      <c r="A147" s="531"/>
      <c r="B147" s="559"/>
      <c r="C147" s="577"/>
      <c r="D147" s="577"/>
      <c r="E147" s="577"/>
      <c r="F147" s="577"/>
      <c r="G147" s="577"/>
      <c r="H147" s="577"/>
      <c r="I147" s="577"/>
      <c r="J147" s="599"/>
      <c r="K147" s="609" t="s">
        <v>311</v>
      </c>
      <c r="L147" s="618"/>
      <c r="M147" s="618"/>
      <c r="N147" s="618"/>
      <c r="O147" s="618"/>
      <c r="P147" s="618"/>
      <c r="Q147" s="618"/>
      <c r="R147" s="618"/>
      <c r="S147" s="641"/>
      <c r="T147" s="646"/>
      <c r="U147" s="637"/>
      <c r="V147" s="637"/>
      <c r="W147" s="637"/>
      <c r="X147" s="637"/>
      <c r="Y147" s="637"/>
      <c r="Z147" s="637"/>
      <c r="AA147" s="637"/>
      <c r="AB147" s="637"/>
      <c r="AC147" s="637"/>
      <c r="AD147" s="637"/>
      <c r="AE147" s="637"/>
      <c r="AF147" s="637"/>
      <c r="AG147" s="637"/>
      <c r="AH147" s="679"/>
    </row>
    <row r="148" spans="1:34" ht="14.25">
      <c r="A148" s="531"/>
      <c r="B148" s="563" t="s">
        <v>292</v>
      </c>
      <c r="C148" s="579"/>
      <c r="D148" s="582"/>
      <c r="E148" s="582"/>
      <c r="F148" s="582"/>
      <c r="G148" s="582"/>
      <c r="H148" s="582"/>
      <c r="I148" s="582"/>
      <c r="J148" s="582"/>
      <c r="K148" s="610"/>
      <c r="L148" s="619"/>
      <c r="M148" s="619"/>
      <c r="N148" s="619"/>
      <c r="O148" s="619"/>
      <c r="P148" s="632" t="s">
        <v>316</v>
      </c>
      <c r="Q148" s="632"/>
      <c r="R148" s="637"/>
      <c r="S148" s="637"/>
      <c r="T148" s="637"/>
      <c r="U148" s="637"/>
      <c r="V148" s="632" t="s">
        <v>184</v>
      </c>
      <c r="W148" s="632"/>
      <c r="X148" s="619"/>
      <c r="Y148" s="619"/>
      <c r="Z148" s="619"/>
      <c r="AA148" s="619"/>
      <c r="AB148" s="632" t="s">
        <v>316</v>
      </c>
      <c r="AC148" s="632"/>
      <c r="AD148" s="637"/>
      <c r="AE148" s="637"/>
      <c r="AF148" s="637"/>
      <c r="AG148" s="637"/>
      <c r="AH148" s="679"/>
    </row>
    <row r="149" spans="1:34" ht="14.25">
      <c r="A149" s="531"/>
      <c r="B149" s="564"/>
      <c r="C149" s="580"/>
      <c r="D149" s="585" t="s">
        <v>204</v>
      </c>
      <c r="E149" s="585"/>
      <c r="F149" s="588"/>
      <c r="G149" s="592" t="s">
        <v>302</v>
      </c>
      <c r="H149" s="596"/>
      <c r="I149" s="596"/>
      <c r="J149" s="601"/>
      <c r="K149" s="610"/>
      <c r="L149" s="619"/>
      <c r="M149" s="619"/>
      <c r="N149" s="619"/>
      <c r="O149" s="619"/>
      <c r="P149" s="632" t="s">
        <v>316</v>
      </c>
      <c r="Q149" s="632"/>
      <c r="R149" s="637"/>
      <c r="S149" s="637"/>
      <c r="T149" s="637"/>
      <c r="U149" s="637"/>
      <c r="V149" s="632" t="s">
        <v>184</v>
      </c>
      <c r="W149" s="632"/>
      <c r="X149" s="619"/>
      <c r="Y149" s="619"/>
      <c r="Z149" s="619"/>
      <c r="AA149" s="619"/>
      <c r="AB149" s="632" t="s">
        <v>316</v>
      </c>
      <c r="AC149" s="632"/>
      <c r="AD149" s="637"/>
      <c r="AE149" s="637"/>
      <c r="AF149" s="637"/>
      <c r="AG149" s="637"/>
      <c r="AH149" s="679"/>
    </row>
    <row r="150" spans="1:34" ht="14.25">
      <c r="A150" s="531"/>
      <c r="B150" s="564"/>
      <c r="C150" s="580"/>
      <c r="D150" s="586"/>
      <c r="E150" s="586"/>
      <c r="F150" s="589"/>
      <c r="G150" s="592" t="s">
        <v>304</v>
      </c>
      <c r="H150" s="596"/>
      <c r="I150" s="596"/>
      <c r="J150" s="601"/>
      <c r="K150" s="610"/>
      <c r="L150" s="619"/>
      <c r="M150" s="619"/>
      <c r="N150" s="619"/>
      <c r="O150" s="619"/>
      <c r="P150" s="632" t="s">
        <v>316</v>
      </c>
      <c r="Q150" s="632"/>
      <c r="R150" s="637"/>
      <c r="S150" s="637"/>
      <c r="T150" s="637"/>
      <c r="U150" s="637"/>
      <c r="V150" s="632" t="s">
        <v>184</v>
      </c>
      <c r="W150" s="632"/>
      <c r="X150" s="619"/>
      <c r="Y150" s="619"/>
      <c r="Z150" s="619"/>
      <c r="AA150" s="619"/>
      <c r="AB150" s="632" t="s">
        <v>316</v>
      </c>
      <c r="AC150" s="632"/>
      <c r="AD150" s="637"/>
      <c r="AE150" s="637"/>
      <c r="AF150" s="637"/>
      <c r="AG150" s="637"/>
      <c r="AH150" s="679"/>
    </row>
    <row r="151" spans="1:34" ht="14.25">
      <c r="A151" s="531"/>
      <c r="B151" s="565"/>
      <c r="C151" s="581"/>
      <c r="D151" s="587"/>
      <c r="E151" s="587"/>
      <c r="F151" s="590"/>
      <c r="G151" s="592" t="s">
        <v>305</v>
      </c>
      <c r="H151" s="596"/>
      <c r="I151" s="596"/>
      <c r="J151" s="601"/>
      <c r="K151" s="610"/>
      <c r="L151" s="619"/>
      <c r="M151" s="619"/>
      <c r="N151" s="619"/>
      <c r="O151" s="619"/>
      <c r="P151" s="632" t="s">
        <v>316</v>
      </c>
      <c r="Q151" s="632"/>
      <c r="R151" s="637"/>
      <c r="S151" s="637"/>
      <c r="T151" s="637"/>
      <c r="U151" s="637"/>
      <c r="V151" s="632" t="s">
        <v>184</v>
      </c>
      <c r="W151" s="632"/>
      <c r="X151" s="619"/>
      <c r="Y151" s="619"/>
      <c r="Z151" s="619"/>
      <c r="AA151" s="619"/>
      <c r="AB151" s="632" t="s">
        <v>316</v>
      </c>
      <c r="AC151" s="632"/>
      <c r="AD151" s="637"/>
      <c r="AE151" s="637"/>
      <c r="AF151" s="637"/>
      <c r="AG151" s="637"/>
      <c r="AH151" s="679"/>
    </row>
    <row r="152" spans="1:34" ht="14.25">
      <c r="A152" s="531"/>
      <c r="B152" s="566" t="s">
        <v>293</v>
      </c>
      <c r="C152" s="582"/>
      <c r="D152" s="582"/>
      <c r="E152" s="582"/>
      <c r="F152" s="582"/>
      <c r="G152" s="582"/>
      <c r="H152" s="582"/>
      <c r="I152" s="582"/>
      <c r="J152" s="582"/>
      <c r="K152" s="610"/>
      <c r="L152" s="619"/>
      <c r="M152" s="619"/>
      <c r="N152" s="619"/>
      <c r="O152" s="619"/>
      <c r="P152" s="632" t="s">
        <v>316</v>
      </c>
      <c r="Q152" s="632"/>
      <c r="R152" s="637"/>
      <c r="S152" s="637"/>
      <c r="T152" s="637"/>
      <c r="U152" s="637"/>
      <c r="V152" s="632" t="s">
        <v>184</v>
      </c>
      <c r="W152" s="632"/>
      <c r="X152" s="619"/>
      <c r="Y152" s="619"/>
      <c r="Z152" s="619"/>
      <c r="AA152" s="619"/>
      <c r="AB152" s="632" t="s">
        <v>316</v>
      </c>
      <c r="AC152" s="632"/>
      <c r="AD152" s="637"/>
      <c r="AE152" s="637"/>
      <c r="AF152" s="637"/>
      <c r="AG152" s="637"/>
      <c r="AH152" s="679"/>
    </row>
    <row r="153" spans="1:34" ht="15">
      <c r="A153" s="533"/>
      <c r="B153" s="567" t="s">
        <v>296</v>
      </c>
      <c r="C153" s="583"/>
      <c r="D153" s="583"/>
      <c r="E153" s="583"/>
      <c r="F153" s="583"/>
      <c r="G153" s="583"/>
      <c r="H153" s="583"/>
      <c r="I153" s="583"/>
      <c r="J153" s="583"/>
      <c r="K153" s="611"/>
      <c r="L153" s="620"/>
      <c r="M153" s="620"/>
      <c r="N153" s="620"/>
      <c r="O153" s="620"/>
      <c r="P153" s="620"/>
      <c r="Q153" s="620"/>
      <c r="R153" s="620"/>
      <c r="S153" s="620"/>
      <c r="T153" s="647" t="s">
        <v>324</v>
      </c>
      <c r="U153" s="647"/>
      <c r="V153" s="651"/>
      <c r="W153" s="653"/>
      <c r="X153" s="653"/>
      <c r="Y153" s="653"/>
      <c r="Z153" s="653"/>
      <c r="AA153" s="653"/>
      <c r="AB153" s="653"/>
      <c r="AC153" s="653"/>
      <c r="AD153" s="653"/>
      <c r="AE153" s="653"/>
      <c r="AF153" s="653"/>
      <c r="AG153" s="653"/>
      <c r="AH153" s="680"/>
    </row>
    <row r="154" spans="1:34" ht="14.25">
      <c r="A154" s="534"/>
      <c r="B154" s="534"/>
      <c r="C154" s="534"/>
      <c r="D154" s="534"/>
      <c r="E154" s="534"/>
      <c r="F154" s="534"/>
      <c r="G154" s="534"/>
      <c r="H154" s="534"/>
      <c r="I154" s="534"/>
      <c r="J154" s="534"/>
      <c r="K154" s="534"/>
      <c r="L154" s="534"/>
      <c r="M154" s="534"/>
      <c r="N154" s="534"/>
      <c r="O154" s="534"/>
      <c r="P154" s="534"/>
      <c r="Q154" s="534"/>
      <c r="R154" s="534"/>
      <c r="S154" s="534"/>
      <c r="T154" s="534"/>
      <c r="U154" s="534"/>
      <c r="V154" s="534"/>
      <c r="W154" s="534"/>
      <c r="X154" s="534"/>
      <c r="Y154" s="534"/>
      <c r="Z154" s="534"/>
      <c r="AA154" s="534"/>
      <c r="AB154" s="534"/>
      <c r="AC154" s="534"/>
      <c r="AD154" s="534"/>
      <c r="AE154" s="534"/>
      <c r="AF154" s="534"/>
      <c r="AG154" s="534"/>
      <c r="AH154" s="534"/>
    </row>
    <row r="155" spans="1:34" ht="15.75">
      <c r="A155" s="536" t="s">
        <v>289</v>
      </c>
      <c r="B155" s="536"/>
      <c r="C155" s="536"/>
      <c r="D155" s="536"/>
      <c r="E155" s="536"/>
      <c r="F155" s="536"/>
      <c r="G155" s="536"/>
      <c r="H155" s="536"/>
      <c r="I155" s="536"/>
      <c r="J155" s="536"/>
      <c r="K155" s="536"/>
      <c r="L155" s="536"/>
      <c r="M155" s="536"/>
      <c r="N155" s="536"/>
      <c r="O155" s="536"/>
      <c r="P155" s="536"/>
      <c r="Q155" s="536"/>
      <c r="R155" s="536"/>
      <c r="S155" s="536"/>
      <c r="T155" s="536"/>
      <c r="U155" s="536"/>
      <c r="V155" s="536"/>
      <c r="W155" s="536"/>
      <c r="X155" s="536"/>
      <c r="Y155" s="536"/>
      <c r="Z155" s="536"/>
      <c r="AA155" s="536"/>
      <c r="AB155" s="536"/>
      <c r="AC155" s="536"/>
      <c r="AD155" s="536"/>
      <c r="AE155" s="536"/>
      <c r="AF155" s="536"/>
      <c r="AG155" s="536"/>
      <c r="AH155" s="536"/>
    </row>
    <row r="156" spans="1:34" ht="16.5">
      <c r="A156" s="535" t="s">
        <v>290</v>
      </c>
      <c r="B156" s="535"/>
      <c r="C156" s="535"/>
      <c r="D156" s="535"/>
      <c r="E156" s="535"/>
      <c r="F156" s="535"/>
      <c r="G156" s="535"/>
      <c r="H156" s="535"/>
      <c r="I156" s="535"/>
      <c r="J156" s="535"/>
      <c r="K156" s="535"/>
      <c r="L156" s="535"/>
      <c r="M156" s="535"/>
      <c r="N156" s="535"/>
      <c r="O156" s="535"/>
      <c r="P156" s="535"/>
      <c r="Q156" s="535"/>
      <c r="R156" s="535"/>
      <c r="S156" s="535"/>
      <c r="T156" s="535"/>
      <c r="U156" s="535"/>
      <c r="V156" s="535"/>
      <c r="W156" s="535"/>
      <c r="X156" s="535"/>
      <c r="Y156" s="535"/>
      <c r="Z156" s="535"/>
      <c r="AA156" s="535"/>
      <c r="AB156" s="535"/>
      <c r="AC156" s="535"/>
      <c r="AD156" s="535"/>
      <c r="AE156" s="535"/>
      <c r="AF156" s="535"/>
      <c r="AG156" s="535"/>
      <c r="AH156" s="535"/>
    </row>
    <row r="157" spans="1:34">
      <c r="A157" s="373" t="s">
        <v>234</v>
      </c>
      <c r="B157" s="390"/>
      <c r="C157" s="399" t="s">
        <v>50</v>
      </c>
      <c r="D157" s="403"/>
      <c r="E157" s="403"/>
      <c r="F157" s="403"/>
      <c r="G157" s="410"/>
      <c r="H157" s="399"/>
      <c r="I157" s="403"/>
      <c r="J157" s="403"/>
      <c r="K157" s="403"/>
      <c r="L157" s="403"/>
      <c r="M157" s="403"/>
      <c r="N157" s="403"/>
      <c r="O157" s="403"/>
      <c r="P157" s="403"/>
      <c r="Q157" s="403"/>
      <c r="R157" s="403"/>
      <c r="S157" s="403"/>
      <c r="T157" s="403"/>
      <c r="U157" s="403"/>
      <c r="V157" s="403"/>
      <c r="W157" s="403"/>
      <c r="X157" s="403"/>
      <c r="Y157" s="403"/>
      <c r="Z157" s="403"/>
      <c r="AA157" s="403"/>
      <c r="AB157" s="403"/>
      <c r="AC157" s="403"/>
      <c r="AD157" s="403"/>
      <c r="AE157" s="403"/>
      <c r="AF157" s="403"/>
      <c r="AG157" s="403"/>
      <c r="AH157" s="681"/>
    </row>
    <row r="158" spans="1:34">
      <c r="A158" s="374"/>
      <c r="B158" s="391"/>
      <c r="C158" s="400" t="s">
        <v>247</v>
      </c>
      <c r="D158" s="400"/>
      <c r="E158" s="400"/>
      <c r="F158" s="400"/>
      <c r="G158" s="400"/>
      <c r="H158" s="432"/>
      <c r="I158" s="432"/>
      <c r="J158" s="432"/>
      <c r="K158" s="432"/>
      <c r="L158" s="432"/>
      <c r="M158" s="432"/>
      <c r="N158" s="432"/>
      <c r="O158" s="432"/>
      <c r="P158" s="432"/>
      <c r="Q158" s="432"/>
      <c r="R158" s="432"/>
      <c r="S158" s="432"/>
      <c r="T158" s="432"/>
      <c r="U158" s="432"/>
      <c r="V158" s="432"/>
      <c r="W158" s="432"/>
      <c r="X158" s="432"/>
      <c r="Y158" s="432"/>
      <c r="Z158" s="432"/>
      <c r="AA158" s="432"/>
      <c r="AB158" s="432"/>
      <c r="AC158" s="432"/>
      <c r="AD158" s="432"/>
      <c r="AE158" s="432"/>
      <c r="AF158" s="432"/>
      <c r="AG158" s="432"/>
      <c r="AH158" s="676"/>
    </row>
    <row r="159" spans="1:34">
      <c r="A159" s="374"/>
      <c r="B159" s="391"/>
      <c r="C159" s="400" t="s">
        <v>98</v>
      </c>
      <c r="D159" s="400"/>
      <c r="E159" s="400"/>
      <c r="F159" s="400"/>
      <c r="G159" s="400"/>
      <c r="H159" s="424" t="s">
        <v>54</v>
      </c>
      <c r="I159" s="435"/>
      <c r="J159" s="435"/>
      <c r="K159" s="435"/>
      <c r="L159" s="621"/>
      <c r="M159" s="621"/>
      <c r="N159" s="435" t="s">
        <v>94</v>
      </c>
      <c r="O159" s="621"/>
      <c r="P159" s="621"/>
      <c r="Q159" s="463" t="s">
        <v>106</v>
      </c>
      <c r="R159" s="435"/>
      <c r="S159" s="435"/>
      <c r="T159" s="435"/>
      <c r="U159" s="435"/>
      <c r="V159" s="435"/>
      <c r="W159" s="435"/>
      <c r="X159" s="435"/>
      <c r="Y159" s="435"/>
      <c r="Z159" s="435"/>
      <c r="AA159" s="435"/>
      <c r="AB159" s="435"/>
      <c r="AC159" s="435"/>
      <c r="AD159" s="435"/>
      <c r="AE159" s="435"/>
      <c r="AF159" s="435"/>
      <c r="AG159" s="435"/>
      <c r="AH159" s="505"/>
    </row>
    <row r="160" spans="1:34">
      <c r="A160" s="374"/>
      <c r="B160" s="391"/>
      <c r="C160" s="400"/>
      <c r="D160" s="400"/>
      <c r="E160" s="400"/>
      <c r="F160" s="400"/>
      <c r="G160" s="400"/>
      <c r="H160" s="425"/>
      <c r="I160" s="437"/>
      <c r="J160" s="437"/>
      <c r="K160" s="437"/>
      <c r="L160" s="388" t="s">
        <v>90</v>
      </c>
      <c r="M160" s="388" t="s">
        <v>92</v>
      </c>
      <c r="N160" s="437"/>
      <c r="O160" s="437"/>
      <c r="P160" s="437"/>
      <c r="Q160" s="437"/>
      <c r="R160" s="437"/>
      <c r="S160" s="437"/>
      <c r="T160" s="437"/>
      <c r="U160" s="437"/>
      <c r="V160" s="388" t="s">
        <v>119</v>
      </c>
      <c r="W160" s="388" t="s">
        <v>123</v>
      </c>
      <c r="X160" s="437"/>
      <c r="Y160" s="437"/>
      <c r="Z160" s="437"/>
      <c r="AA160" s="437"/>
      <c r="AB160" s="437"/>
      <c r="AC160" s="437"/>
      <c r="AD160" s="437"/>
      <c r="AE160" s="437"/>
      <c r="AF160" s="437"/>
      <c r="AG160" s="437"/>
      <c r="AH160" s="509"/>
    </row>
    <row r="161" spans="1:34">
      <c r="A161" s="374"/>
      <c r="B161" s="391"/>
      <c r="C161" s="400"/>
      <c r="D161" s="400"/>
      <c r="E161" s="400"/>
      <c r="F161" s="400"/>
      <c r="G161" s="400"/>
      <c r="H161" s="425"/>
      <c r="I161" s="437"/>
      <c r="J161" s="437"/>
      <c r="K161" s="437"/>
      <c r="L161" s="388" t="s">
        <v>32</v>
      </c>
      <c r="M161" s="388" t="s">
        <v>93</v>
      </c>
      <c r="N161" s="437"/>
      <c r="O161" s="437"/>
      <c r="P161" s="437"/>
      <c r="Q161" s="437"/>
      <c r="R161" s="437"/>
      <c r="S161" s="437"/>
      <c r="T161" s="437"/>
      <c r="U161" s="437"/>
      <c r="V161" s="388" t="s">
        <v>121</v>
      </c>
      <c r="W161" s="388" t="s">
        <v>126</v>
      </c>
      <c r="X161" s="437"/>
      <c r="Y161" s="437"/>
      <c r="Z161" s="437"/>
      <c r="AA161" s="437"/>
      <c r="AB161" s="437"/>
      <c r="AC161" s="437"/>
      <c r="AD161" s="437"/>
      <c r="AE161" s="437"/>
      <c r="AF161" s="437"/>
      <c r="AG161" s="437"/>
      <c r="AH161" s="509"/>
    </row>
    <row r="162" spans="1:34">
      <c r="A162" s="374"/>
      <c r="B162" s="391"/>
      <c r="C162" s="400"/>
      <c r="D162" s="400"/>
      <c r="E162" s="400"/>
      <c r="F162" s="400"/>
      <c r="G162" s="400"/>
      <c r="H162" s="426"/>
      <c r="I162" s="436"/>
      <c r="J162" s="436"/>
      <c r="K162" s="436"/>
      <c r="L162" s="436"/>
      <c r="M162" s="436"/>
      <c r="N162" s="436"/>
      <c r="O162" s="436"/>
      <c r="P162" s="436"/>
      <c r="Q162" s="436"/>
      <c r="R162" s="436"/>
      <c r="S162" s="436"/>
      <c r="T162" s="436"/>
      <c r="U162" s="436"/>
      <c r="V162" s="436"/>
      <c r="W162" s="436"/>
      <c r="X162" s="436"/>
      <c r="Y162" s="436"/>
      <c r="Z162" s="436"/>
      <c r="AA162" s="436"/>
      <c r="AB162" s="436"/>
      <c r="AC162" s="436"/>
      <c r="AD162" s="436"/>
      <c r="AE162" s="436"/>
      <c r="AF162" s="436"/>
      <c r="AG162" s="436"/>
      <c r="AH162" s="510"/>
    </row>
    <row r="163" spans="1:34">
      <c r="A163" s="374"/>
      <c r="B163" s="391"/>
      <c r="C163" s="400" t="s">
        <v>99</v>
      </c>
      <c r="D163" s="400"/>
      <c r="E163" s="400"/>
      <c r="F163" s="400"/>
      <c r="G163" s="400"/>
      <c r="H163" s="427" t="s">
        <v>79</v>
      </c>
      <c r="I163" s="438"/>
      <c r="J163" s="442"/>
      <c r="K163" s="481"/>
      <c r="L163" s="482"/>
      <c r="M163" s="482"/>
      <c r="N163" s="482"/>
      <c r="O163" s="482"/>
      <c r="P163" s="482"/>
      <c r="Q163" s="634" t="s">
        <v>108</v>
      </c>
      <c r="R163" s="460"/>
      <c r="S163" s="642"/>
      <c r="T163" s="642"/>
      <c r="U163" s="649"/>
      <c r="V163" s="427" t="s">
        <v>122</v>
      </c>
      <c r="W163" s="438"/>
      <c r="X163" s="442"/>
      <c r="Y163" s="654"/>
      <c r="Z163" s="655"/>
      <c r="AA163" s="655"/>
      <c r="AB163" s="655"/>
      <c r="AC163" s="655"/>
      <c r="AD163" s="655"/>
      <c r="AE163" s="655"/>
      <c r="AF163" s="655"/>
      <c r="AG163" s="655"/>
      <c r="AH163" s="682"/>
    </row>
    <row r="164" spans="1:34" ht="14.25">
      <c r="A164" s="375"/>
      <c r="B164" s="392"/>
      <c r="C164" s="401"/>
      <c r="D164" s="401"/>
      <c r="E164" s="401"/>
      <c r="F164" s="401"/>
      <c r="G164" s="401"/>
      <c r="H164" s="401" t="s">
        <v>82</v>
      </c>
      <c r="I164" s="401"/>
      <c r="J164" s="401"/>
      <c r="K164" s="612"/>
      <c r="L164" s="622"/>
      <c r="M164" s="622"/>
      <c r="N164" s="622"/>
      <c r="O164" s="622"/>
      <c r="P164" s="622"/>
      <c r="Q164" s="622"/>
      <c r="R164" s="622"/>
      <c r="S164" s="622"/>
      <c r="T164" s="622"/>
      <c r="U164" s="622"/>
      <c r="V164" s="622"/>
      <c r="W164" s="622"/>
      <c r="X164" s="622"/>
      <c r="Y164" s="622"/>
      <c r="Z164" s="622"/>
      <c r="AA164" s="622"/>
      <c r="AB164" s="622"/>
      <c r="AC164" s="622"/>
      <c r="AD164" s="622"/>
      <c r="AE164" s="622"/>
      <c r="AF164" s="622"/>
      <c r="AG164" s="622"/>
      <c r="AH164" s="683"/>
    </row>
    <row r="165" spans="1:34">
      <c r="A165" s="537" t="s">
        <v>275</v>
      </c>
      <c r="B165" s="557"/>
      <c r="C165" s="557"/>
      <c r="D165" s="557"/>
      <c r="E165" s="557"/>
      <c r="F165" s="557"/>
      <c r="G165" s="557"/>
      <c r="H165" s="557"/>
      <c r="I165" s="557"/>
      <c r="J165" s="557"/>
      <c r="K165" s="557"/>
      <c r="L165" s="557"/>
      <c r="M165" s="557"/>
      <c r="N165" s="557"/>
      <c r="O165" s="557"/>
      <c r="P165" s="557"/>
      <c r="Q165" s="557"/>
      <c r="R165" s="557"/>
      <c r="S165" s="557"/>
      <c r="T165" s="557"/>
      <c r="U165" s="557"/>
      <c r="V165" s="557"/>
      <c r="W165" s="557"/>
      <c r="X165" s="557"/>
      <c r="Y165" s="557"/>
      <c r="Z165" s="557"/>
      <c r="AA165" s="557"/>
      <c r="AB165" s="557"/>
      <c r="AC165" s="557"/>
      <c r="AD165" s="557"/>
      <c r="AE165" s="557"/>
      <c r="AF165" s="557"/>
      <c r="AG165" s="557"/>
      <c r="AH165" s="675"/>
    </row>
    <row r="166" spans="1:34" ht="14.25">
      <c r="A166" s="538" t="s">
        <v>278</v>
      </c>
      <c r="B166" s="568"/>
      <c r="C166" s="568"/>
      <c r="D166" s="568"/>
      <c r="E166" s="568"/>
      <c r="F166" s="568"/>
      <c r="G166" s="568"/>
      <c r="H166" s="568"/>
      <c r="I166" s="568"/>
      <c r="J166" s="568"/>
      <c r="K166" s="568"/>
      <c r="L166" s="568"/>
      <c r="M166" s="624"/>
      <c r="N166" s="627"/>
      <c r="O166" s="630"/>
      <c r="P166" s="630"/>
      <c r="Q166" s="635"/>
      <c r="R166" s="635"/>
      <c r="S166" s="635" t="s">
        <v>320</v>
      </c>
      <c r="T166" s="648" t="s">
        <v>321</v>
      </c>
      <c r="U166" s="568"/>
      <c r="V166" s="568"/>
      <c r="W166" s="568"/>
      <c r="X166" s="568"/>
      <c r="Y166" s="568"/>
      <c r="Z166" s="568"/>
      <c r="AA166" s="568"/>
      <c r="AB166" s="568"/>
      <c r="AC166" s="624"/>
      <c r="AD166" s="656"/>
      <c r="AE166" s="657"/>
      <c r="AF166" s="657"/>
      <c r="AG166" s="635" t="s">
        <v>124</v>
      </c>
      <c r="AH166" s="684"/>
    </row>
    <row r="167" spans="1:34">
      <c r="A167" s="539" t="s">
        <v>286</v>
      </c>
      <c r="B167" s="561" t="s">
        <v>275</v>
      </c>
      <c r="C167" s="561"/>
      <c r="D167" s="561"/>
      <c r="E167" s="561"/>
      <c r="F167" s="561"/>
      <c r="G167" s="561"/>
      <c r="H167" s="561"/>
      <c r="I167" s="561"/>
      <c r="J167" s="561"/>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677"/>
    </row>
    <row r="168" spans="1:34">
      <c r="A168" s="540"/>
      <c r="B168" s="558" t="s">
        <v>273</v>
      </c>
      <c r="C168" s="576"/>
      <c r="D168" s="576"/>
      <c r="E168" s="576"/>
      <c r="F168" s="576"/>
      <c r="G168" s="576"/>
      <c r="H168" s="576"/>
      <c r="I168" s="576"/>
      <c r="J168" s="598"/>
      <c r="K168" s="608" t="s">
        <v>310</v>
      </c>
      <c r="L168" s="608"/>
      <c r="M168" s="608"/>
      <c r="N168" s="608" t="s">
        <v>312</v>
      </c>
      <c r="O168" s="608"/>
      <c r="P168" s="608"/>
      <c r="Q168" s="608" t="s">
        <v>318</v>
      </c>
      <c r="R168" s="608"/>
      <c r="S168" s="608"/>
      <c r="T168" s="608" t="s">
        <v>322</v>
      </c>
      <c r="U168" s="608"/>
      <c r="V168" s="608"/>
      <c r="W168" s="608" t="s">
        <v>326</v>
      </c>
      <c r="X168" s="608"/>
      <c r="Y168" s="608"/>
      <c r="Z168" s="608" t="s">
        <v>328</v>
      </c>
      <c r="AA168" s="608"/>
      <c r="AB168" s="608"/>
      <c r="AC168" s="608" t="s">
        <v>304</v>
      </c>
      <c r="AD168" s="608"/>
      <c r="AE168" s="608"/>
      <c r="AF168" s="608" t="s">
        <v>330</v>
      </c>
      <c r="AG168" s="608"/>
      <c r="AH168" s="678"/>
    </row>
    <row r="169" spans="1:34">
      <c r="A169" s="540"/>
      <c r="B169" s="562"/>
      <c r="C169" s="578"/>
      <c r="D169" s="578"/>
      <c r="E169" s="578"/>
      <c r="F169" s="578"/>
      <c r="G169" s="578"/>
      <c r="H169" s="578"/>
      <c r="I169" s="578"/>
      <c r="J169" s="600"/>
      <c r="K169" s="608"/>
      <c r="L169" s="608"/>
      <c r="M169" s="608"/>
      <c r="N169" s="608"/>
      <c r="O169" s="608"/>
      <c r="P169" s="608"/>
      <c r="Q169" s="608"/>
      <c r="R169" s="608"/>
      <c r="S169" s="608"/>
      <c r="T169" s="608"/>
      <c r="U169" s="608"/>
      <c r="V169" s="608"/>
      <c r="W169" s="608"/>
      <c r="X169" s="608"/>
      <c r="Y169" s="608"/>
      <c r="Z169" s="608"/>
      <c r="AA169" s="608"/>
      <c r="AB169" s="608"/>
      <c r="AC169" s="608"/>
      <c r="AD169" s="608"/>
      <c r="AE169" s="608"/>
      <c r="AF169" s="608"/>
      <c r="AG169" s="608"/>
      <c r="AH169" s="678"/>
    </row>
    <row r="170" spans="1:34" ht="14.25">
      <c r="A170" s="540"/>
      <c r="B170" s="559"/>
      <c r="C170" s="577"/>
      <c r="D170" s="577"/>
      <c r="E170" s="577"/>
      <c r="F170" s="577"/>
      <c r="G170" s="577"/>
      <c r="H170" s="577"/>
      <c r="I170" s="577"/>
      <c r="J170" s="599"/>
      <c r="K170" s="609" t="s">
        <v>311</v>
      </c>
      <c r="L170" s="618"/>
      <c r="M170" s="618"/>
      <c r="N170" s="618"/>
      <c r="O170" s="618"/>
      <c r="P170" s="618"/>
      <c r="Q170" s="618"/>
      <c r="R170" s="618"/>
      <c r="S170" s="641"/>
      <c r="T170" s="646"/>
      <c r="U170" s="637"/>
      <c r="V170" s="637"/>
      <c r="W170" s="637"/>
      <c r="X170" s="637"/>
      <c r="Y170" s="637"/>
      <c r="Z170" s="637"/>
      <c r="AA170" s="637"/>
      <c r="AB170" s="637"/>
      <c r="AC170" s="637"/>
      <c r="AD170" s="637"/>
      <c r="AE170" s="637"/>
      <c r="AF170" s="637"/>
      <c r="AG170" s="637"/>
      <c r="AH170" s="679"/>
    </row>
    <row r="171" spans="1:34" ht="14.25">
      <c r="A171" s="540"/>
      <c r="B171" s="563" t="s">
        <v>292</v>
      </c>
      <c r="C171" s="579"/>
      <c r="D171" s="582"/>
      <c r="E171" s="582"/>
      <c r="F171" s="582"/>
      <c r="G171" s="582"/>
      <c r="H171" s="582"/>
      <c r="I171" s="582"/>
      <c r="J171" s="582"/>
      <c r="K171" s="610"/>
      <c r="L171" s="619"/>
      <c r="M171" s="619"/>
      <c r="N171" s="619"/>
      <c r="O171" s="619"/>
      <c r="P171" s="632" t="s">
        <v>316</v>
      </c>
      <c r="Q171" s="632"/>
      <c r="R171" s="637"/>
      <c r="S171" s="637"/>
      <c r="T171" s="637"/>
      <c r="U171" s="637"/>
      <c r="V171" s="632" t="s">
        <v>184</v>
      </c>
      <c r="W171" s="632"/>
      <c r="X171" s="619"/>
      <c r="Y171" s="619"/>
      <c r="Z171" s="619"/>
      <c r="AA171" s="619"/>
      <c r="AB171" s="632" t="s">
        <v>316</v>
      </c>
      <c r="AC171" s="632"/>
      <c r="AD171" s="637"/>
      <c r="AE171" s="637"/>
      <c r="AF171" s="637"/>
      <c r="AG171" s="637"/>
      <c r="AH171" s="679"/>
    </row>
    <row r="172" spans="1:34" ht="14.25">
      <c r="A172" s="540"/>
      <c r="B172" s="564"/>
      <c r="C172" s="580"/>
      <c r="D172" s="585" t="s">
        <v>204</v>
      </c>
      <c r="E172" s="585"/>
      <c r="F172" s="588"/>
      <c r="G172" s="592" t="s">
        <v>302</v>
      </c>
      <c r="H172" s="596"/>
      <c r="I172" s="596"/>
      <c r="J172" s="601"/>
      <c r="K172" s="610"/>
      <c r="L172" s="619"/>
      <c r="M172" s="619"/>
      <c r="N172" s="619"/>
      <c r="O172" s="619"/>
      <c r="P172" s="632" t="s">
        <v>316</v>
      </c>
      <c r="Q172" s="632"/>
      <c r="R172" s="637"/>
      <c r="S172" s="637"/>
      <c r="T172" s="637"/>
      <c r="U172" s="637"/>
      <c r="V172" s="632" t="s">
        <v>184</v>
      </c>
      <c r="W172" s="632"/>
      <c r="X172" s="619"/>
      <c r="Y172" s="619"/>
      <c r="Z172" s="619"/>
      <c r="AA172" s="619"/>
      <c r="AB172" s="632" t="s">
        <v>316</v>
      </c>
      <c r="AC172" s="632"/>
      <c r="AD172" s="637"/>
      <c r="AE172" s="637"/>
      <c r="AF172" s="637"/>
      <c r="AG172" s="637"/>
      <c r="AH172" s="679"/>
    </row>
    <row r="173" spans="1:34" ht="14.25">
      <c r="A173" s="540"/>
      <c r="B173" s="564"/>
      <c r="C173" s="580"/>
      <c r="D173" s="586"/>
      <c r="E173" s="586"/>
      <c r="F173" s="589"/>
      <c r="G173" s="592" t="s">
        <v>304</v>
      </c>
      <c r="H173" s="596"/>
      <c r="I173" s="596"/>
      <c r="J173" s="601"/>
      <c r="K173" s="610"/>
      <c r="L173" s="619"/>
      <c r="M173" s="619"/>
      <c r="N173" s="619"/>
      <c r="O173" s="619"/>
      <c r="P173" s="632" t="s">
        <v>316</v>
      </c>
      <c r="Q173" s="632"/>
      <c r="R173" s="637"/>
      <c r="S173" s="637"/>
      <c r="T173" s="637"/>
      <c r="U173" s="637"/>
      <c r="V173" s="632" t="s">
        <v>184</v>
      </c>
      <c r="W173" s="632"/>
      <c r="X173" s="619"/>
      <c r="Y173" s="619"/>
      <c r="Z173" s="619"/>
      <c r="AA173" s="619"/>
      <c r="AB173" s="632" t="s">
        <v>316</v>
      </c>
      <c r="AC173" s="632"/>
      <c r="AD173" s="637"/>
      <c r="AE173" s="637"/>
      <c r="AF173" s="637"/>
      <c r="AG173" s="637"/>
      <c r="AH173" s="679"/>
    </row>
    <row r="174" spans="1:34" ht="14.25">
      <c r="A174" s="540"/>
      <c r="B174" s="565"/>
      <c r="C174" s="581"/>
      <c r="D174" s="587"/>
      <c r="E174" s="587"/>
      <c r="F174" s="590"/>
      <c r="G174" s="592" t="s">
        <v>305</v>
      </c>
      <c r="H174" s="596"/>
      <c r="I174" s="596"/>
      <c r="J174" s="601"/>
      <c r="K174" s="610"/>
      <c r="L174" s="619"/>
      <c r="M174" s="619"/>
      <c r="N174" s="619"/>
      <c r="O174" s="619"/>
      <c r="P174" s="632" t="s">
        <v>316</v>
      </c>
      <c r="Q174" s="632"/>
      <c r="R174" s="637"/>
      <c r="S174" s="637"/>
      <c r="T174" s="637"/>
      <c r="U174" s="637"/>
      <c r="V174" s="632" t="s">
        <v>184</v>
      </c>
      <c r="W174" s="632"/>
      <c r="X174" s="619"/>
      <c r="Y174" s="619"/>
      <c r="Z174" s="619"/>
      <c r="AA174" s="619"/>
      <c r="AB174" s="632" t="s">
        <v>316</v>
      </c>
      <c r="AC174" s="632"/>
      <c r="AD174" s="637"/>
      <c r="AE174" s="637"/>
      <c r="AF174" s="637"/>
      <c r="AG174" s="637"/>
      <c r="AH174" s="679"/>
    </row>
    <row r="175" spans="1:34" ht="14.25">
      <c r="A175" s="540"/>
      <c r="B175" s="566" t="s">
        <v>293</v>
      </c>
      <c r="C175" s="582"/>
      <c r="D175" s="582"/>
      <c r="E175" s="582"/>
      <c r="F175" s="582"/>
      <c r="G175" s="582"/>
      <c r="H175" s="582"/>
      <c r="I175" s="582"/>
      <c r="J175" s="582"/>
      <c r="K175" s="610"/>
      <c r="L175" s="619"/>
      <c r="M175" s="619"/>
      <c r="N175" s="619"/>
      <c r="O175" s="619"/>
      <c r="P175" s="632" t="s">
        <v>316</v>
      </c>
      <c r="Q175" s="632"/>
      <c r="R175" s="637"/>
      <c r="S175" s="637"/>
      <c r="T175" s="637"/>
      <c r="U175" s="637"/>
      <c r="V175" s="632" t="s">
        <v>184</v>
      </c>
      <c r="W175" s="632"/>
      <c r="X175" s="619"/>
      <c r="Y175" s="619"/>
      <c r="Z175" s="619"/>
      <c r="AA175" s="619"/>
      <c r="AB175" s="632" t="s">
        <v>316</v>
      </c>
      <c r="AC175" s="632"/>
      <c r="AD175" s="637"/>
      <c r="AE175" s="637"/>
      <c r="AF175" s="637"/>
      <c r="AG175" s="637"/>
      <c r="AH175" s="679"/>
    </row>
    <row r="176" spans="1:34" ht="15">
      <c r="A176" s="540"/>
      <c r="B176" s="567" t="s">
        <v>296</v>
      </c>
      <c r="C176" s="583"/>
      <c r="D176" s="583"/>
      <c r="E176" s="583"/>
      <c r="F176" s="583"/>
      <c r="G176" s="583"/>
      <c r="H176" s="583"/>
      <c r="I176" s="583"/>
      <c r="J176" s="583"/>
      <c r="K176" s="611"/>
      <c r="L176" s="620"/>
      <c r="M176" s="620"/>
      <c r="N176" s="620"/>
      <c r="O176" s="620"/>
      <c r="P176" s="620"/>
      <c r="Q176" s="620"/>
      <c r="R176" s="620"/>
      <c r="S176" s="620"/>
      <c r="T176" s="647" t="s">
        <v>324</v>
      </c>
      <c r="U176" s="647"/>
      <c r="V176" s="651"/>
      <c r="W176" s="653"/>
      <c r="X176" s="653"/>
      <c r="Y176" s="653"/>
      <c r="Z176" s="653"/>
      <c r="AA176" s="653"/>
      <c r="AB176" s="653"/>
      <c r="AC176" s="653"/>
      <c r="AD176" s="653"/>
      <c r="AE176" s="653"/>
      <c r="AF176" s="653"/>
      <c r="AG176" s="653"/>
      <c r="AH176" s="680"/>
    </row>
    <row r="177" spans="1:34">
      <c r="A177" s="539" t="s">
        <v>287</v>
      </c>
      <c r="B177" s="561" t="s">
        <v>275</v>
      </c>
      <c r="C177" s="561"/>
      <c r="D177" s="561"/>
      <c r="E177" s="561"/>
      <c r="F177" s="561"/>
      <c r="G177" s="561"/>
      <c r="H177" s="561"/>
      <c r="I177" s="561"/>
      <c r="J177" s="561"/>
      <c r="K177" s="561"/>
      <c r="L177" s="561"/>
      <c r="M177" s="561"/>
      <c r="N177" s="561"/>
      <c r="O177" s="561"/>
      <c r="P177" s="561"/>
      <c r="Q177" s="561"/>
      <c r="R177" s="561"/>
      <c r="S177" s="561"/>
      <c r="T177" s="561"/>
      <c r="U177" s="561"/>
      <c r="V177" s="561"/>
      <c r="W177" s="561"/>
      <c r="X177" s="561"/>
      <c r="Y177" s="561"/>
      <c r="Z177" s="561"/>
      <c r="AA177" s="561"/>
      <c r="AB177" s="561"/>
      <c r="AC177" s="561"/>
      <c r="AD177" s="561"/>
      <c r="AE177" s="561"/>
      <c r="AF177" s="561"/>
      <c r="AG177" s="561"/>
      <c r="AH177" s="677"/>
    </row>
    <row r="178" spans="1:34">
      <c r="A178" s="540"/>
      <c r="B178" s="558" t="s">
        <v>273</v>
      </c>
      <c r="C178" s="576"/>
      <c r="D178" s="576"/>
      <c r="E178" s="576"/>
      <c r="F178" s="576"/>
      <c r="G178" s="576"/>
      <c r="H178" s="576"/>
      <c r="I178" s="576"/>
      <c r="J178" s="598"/>
      <c r="K178" s="608" t="s">
        <v>310</v>
      </c>
      <c r="L178" s="608"/>
      <c r="M178" s="608"/>
      <c r="N178" s="608" t="s">
        <v>312</v>
      </c>
      <c r="O178" s="608"/>
      <c r="P178" s="608"/>
      <c r="Q178" s="608" t="s">
        <v>318</v>
      </c>
      <c r="R178" s="608"/>
      <c r="S178" s="608"/>
      <c r="T178" s="608" t="s">
        <v>322</v>
      </c>
      <c r="U178" s="608"/>
      <c r="V178" s="608"/>
      <c r="W178" s="608" t="s">
        <v>326</v>
      </c>
      <c r="X178" s="608"/>
      <c r="Y178" s="608"/>
      <c r="Z178" s="608" t="s">
        <v>328</v>
      </c>
      <c r="AA178" s="608"/>
      <c r="AB178" s="608"/>
      <c r="AC178" s="608" t="s">
        <v>304</v>
      </c>
      <c r="AD178" s="608"/>
      <c r="AE178" s="608"/>
      <c r="AF178" s="608" t="s">
        <v>330</v>
      </c>
      <c r="AG178" s="608"/>
      <c r="AH178" s="678"/>
    </row>
    <row r="179" spans="1:34">
      <c r="A179" s="540"/>
      <c r="B179" s="562"/>
      <c r="C179" s="578"/>
      <c r="D179" s="578"/>
      <c r="E179" s="578"/>
      <c r="F179" s="578"/>
      <c r="G179" s="578"/>
      <c r="H179" s="578"/>
      <c r="I179" s="578"/>
      <c r="J179" s="600"/>
      <c r="K179" s="608"/>
      <c r="L179" s="608"/>
      <c r="M179" s="608"/>
      <c r="N179" s="608"/>
      <c r="O179" s="608"/>
      <c r="P179" s="608"/>
      <c r="Q179" s="608"/>
      <c r="R179" s="608"/>
      <c r="S179" s="608"/>
      <c r="T179" s="608"/>
      <c r="U179" s="608"/>
      <c r="V179" s="608"/>
      <c r="W179" s="608"/>
      <c r="X179" s="608"/>
      <c r="Y179" s="608"/>
      <c r="Z179" s="608"/>
      <c r="AA179" s="608"/>
      <c r="AB179" s="608"/>
      <c r="AC179" s="608"/>
      <c r="AD179" s="608"/>
      <c r="AE179" s="608"/>
      <c r="AF179" s="608"/>
      <c r="AG179" s="608"/>
      <c r="AH179" s="678"/>
    </row>
    <row r="180" spans="1:34" ht="14.25">
      <c r="A180" s="540"/>
      <c r="B180" s="559"/>
      <c r="C180" s="577"/>
      <c r="D180" s="577"/>
      <c r="E180" s="577"/>
      <c r="F180" s="577"/>
      <c r="G180" s="577"/>
      <c r="H180" s="577"/>
      <c r="I180" s="577"/>
      <c r="J180" s="599"/>
      <c r="K180" s="609" t="s">
        <v>311</v>
      </c>
      <c r="L180" s="618"/>
      <c r="M180" s="618"/>
      <c r="N180" s="618"/>
      <c r="O180" s="618"/>
      <c r="P180" s="618"/>
      <c r="Q180" s="618"/>
      <c r="R180" s="618"/>
      <c r="S180" s="641"/>
      <c r="T180" s="646"/>
      <c r="U180" s="637"/>
      <c r="V180" s="637"/>
      <c r="W180" s="637"/>
      <c r="X180" s="637"/>
      <c r="Y180" s="637"/>
      <c r="Z180" s="637"/>
      <c r="AA180" s="637"/>
      <c r="AB180" s="637"/>
      <c r="AC180" s="637"/>
      <c r="AD180" s="637"/>
      <c r="AE180" s="637"/>
      <c r="AF180" s="637"/>
      <c r="AG180" s="637"/>
      <c r="AH180" s="679"/>
    </row>
    <row r="181" spans="1:34" ht="14.25">
      <c r="A181" s="540"/>
      <c r="B181" s="563" t="s">
        <v>292</v>
      </c>
      <c r="C181" s="579"/>
      <c r="D181" s="582"/>
      <c r="E181" s="582"/>
      <c r="F181" s="582"/>
      <c r="G181" s="582"/>
      <c r="H181" s="582"/>
      <c r="I181" s="582"/>
      <c r="J181" s="582"/>
      <c r="K181" s="610"/>
      <c r="L181" s="619"/>
      <c r="M181" s="619"/>
      <c r="N181" s="619"/>
      <c r="O181" s="619"/>
      <c r="P181" s="632" t="s">
        <v>316</v>
      </c>
      <c r="Q181" s="632"/>
      <c r="R181" s="637"/>
      <c r="S181" s="637"/>
      <c r="T181" s="637"/>
      <c r="U181" s="637"/>
      <c r="V181" s="632" t="s">
        <v>184</v>
      </c>
      <c r="W181" s="632"/>
      <c r="X181" s="619"/>
      <c r="Y181" s="619"/>
      <c r="Z181" s="619"/>
      <c r="AA181" s="619"/>
      <c r="AB181" s="632" t="s">
        <v>316</v>
      </c>
      <c r="AC181" s="632"/>
      <c r="AD181" s="637"/>
      <c r="AE181" s="637"/>
      <c r="AF181" s="637"/>
      <c r="AG181" s="637"/>
      <c r="AH181" s="679"/>
    </row>
    <row r="182" spans="1:34" ht="14.25">
      <c r="A182" s="540"/>
      <c r="B182" s="564"/>
      <c r="C182" s="580"/>
      <c r="D182" s="585" t="s">
        <v>204</v>
      </c>
      <c r="E182" s="585"/>
      <c r="F182" s="588"/>
      <c r="G182" s="592" t="s">
        <v>302</v>
      </c>
      <c r="H182" s="596"/>
      <c r="I182" s="596"/>
      <c r="J182" s="601"/>
      <c r="K182" s="610"/>
      <c r="L182" s="619"/>
      <c r="M182" s="619"/>
      <c r="N182" s="619"/>
      <c r="O182" s="619"/>
      <c r="P182" s="632" t="s">
        <v>316</v>
      </c>
      <c r="Q182" s="632"/>
      <c r="R182" s="637"/>
      <c r="S182" s="637"/>
      <c r="T182" s="637"/>
      <c r="U182" s="637"/>
      <c r="V182" s="632" t="s">
        <v>184</v>
      </c>
      <c r="W182" s="632"/>
      <c r="X182" s="619"/>
      <c r="Y182" s="619"/>
      <c r="Z182" s="619"/>
      <c r="AA182" s="619"/>
      <c r="AB182" s="632" t="s">
        <v>316</v>
      </c>
      <c r="AC182" s="632"/>
      <c r="AD182" s="637"/>
      <c r="AE182" s="637"/>
      <c r="AF182" s="637"/>
      <c r="AG182" s="637"/>
      <c r="AH182" s="679"/>
    </row>
    <row r="183" spans="1:34" ht="14.25">
      <c r="A183" s="540"/>
      <c r="B183" s="564"/>
      <c r="C183" s="580"/>
      <c r="D183" s="586"/>
      <c r="E183" s="586"/>
      <c r="F183" s="589"/>
      <c r="G183" s="592" t="s">
        <v>304</v>
      </c>
      <c r="H183" s="596"/>
      <c r="I183" s="596"/>
      <c r="J183" s="601"/>
      <c r="K183" s="610"/>
      <c r="L183" s="619"/>
      <c r="M183" s="619"/>
      <c r="N183" s="619"/>
      <c r="O183" s="619"/>
      <c r="P183" s="632" t="s">
        <v>316</v>
      </c>
      <c r="Q183" s="632"/>
      <c r="R183" s="637"/>
      <c r="S183" s="637"/>
      <c r="T183" s="637"/>
      <c r="U183" s="637"/>
      <c r="V183" s="632" t="s">
        <v>184</v>
      </c>
      <c r="W183" s="632"/>
      <c r="X183" s="619"/>
      <c r="Y183" s="619"/>
      <c r="Z183" s="619"/>
      <c r="AA183" s="619"/>
      <c r="AB183" s="632" t="s">
        <v>316</v>
      </c>
      <c r="AC183" s="632"/>
      <c r="AD183" s="637"/>
      <c r="AE183" s="637"/>
      <c r="AF183" s="637"/>
      <c r="AG183" s="637"/>
      <c r="AH183" s="679"/>
    </row>
    <row r="184" spans="1:34" ht="14.25">
      <c r="A184" s="540"/>
      <c r="B184" s="565"/>
      <c r="C184" s="581"/>
      <c r="D184" s="587"/>
      <c r="E184" s="587"/>
      <c r="F184" s="590"/>
      <c r="G184" s="592" t="s">
        <v>305</v>
      </c>
      <c r="H184" s="596"/>
      <c r="I184" s="596"/>
      <c r="J184" s="601"/>
      <c r="K184" s="610"/>
      <c r="L184" s="619"/>
      <c r="M184" s="619"/>
      <c r="N184" s="619"/>
      <c r="O184" s="619"/>
      <c r="P184" s="632" t="s">
        <v>316</v>
      </c>
      <c r="Q184" s="632"/>
      <c r="R184" s="637"/>
      <c r="S184" s="637"/>
      <c r="T184" s="637"/>
      <c r="U184" s="637"/>
      <c r="V184" s="632" t="s">
        <v>184</v>
      </c>
      <c r="W184" s="632"/>
      <c r="X184" s="619"/>
      <c r="Y184" s="619"/>
      <c r="Z184" s="619"/>
      <c r="AA184" s="619"/>
      <c r="AB184" s="632" t="s">
        <v>316</v>
      </c>
      <c r="AC184" s="632"/>
      <c r="AD184" s="637"/>
      <c r="AE184" s="637"/>
      <c r="AF184" s="637"/>
      <c r="AG184" s="637"/>
      <c r="AH184" s="679"/>
    </row>
    <row r="185" spans="1:34" ht="14.25">
      <c r="A185" s="540"/>
      <c r="B185" s="566" t="s">
        <v>293</v>
      </c>
      <c r="C185" s="582"/>
      <c r="D185" s="582"/>
      <c r="E185" s="582"/>
      <c r="F185" s="582"/>
      <c r="G185" s="582"/>
      <c r="H185" s="582"/>
      <c r="I185" s="582"/>
      <c r="J185" s="582"/>
      <c r="K185" s="610"/>
      <c r="L185" s="619"/>
      <c r="M185" s="619"/>
      <c r="N185" s="619"/>
      <c r="O185" s="619"/>
      <c r="P185" s="632" t="s">
        <v>316</v>
      </c>
      <c r="Q185" s="632"/>
      <c r="R185" s="637"/>
      <c r="S185" s="637"/>
      <c r="T185" s="637"/>
      <c r="U185" s="637"/>
      <c r="V185" s="632" t="s">
        <v>184</v>
      </c>
      <c r="W185" s="632"/>
      <c r="X185" s="619"/>
      <c r="Y185" s="619"/>
      <c r="Z185" s="619"/>
      <c r="AA185" s="619"/>
      <c r="AB185" s="632" t="s">
        <v>316</v>
      </c>
      <c r="AC185" s="632"/>
      <c r="AD185" s="637"/>
      <c r="AE185" s="637"/>
      <c r="AF185" s="637"/>
      <c r="AG185" s="637"/>
      <c r="AH185" s="679"/>
    </row>
    <row r="186" spans="1:34" ht="15">
      <c r="A186" s="541"/>
      <c r="B186" s="567" t="s">
        <v>296</v>
      </c>
      <c r="C186" s="583"/>
      <c r="D186" s="583"/>
      <c r="E186" s="583"/>
      <c r="F186" s="583"/>
      <c r="G186" s="583"/>
      <c r="H186" s="583"/>
      <c r="I186" s="583"/>
      <c r="J186" s="583"/>
      <c r="K186" s="611"/>
      <c r="L186" s="620"/>
      <c r="M186" s="620"/>
      <c r="N186" s="620"/>
      <c r="O186" s="620"/>
      <c r="P186" s="620"/>
      <c r="Q186" s="620"/>
      <c r="R186" s="620"/>
      <c r="S186" s="620"/>
      <c r="T186" s="647" t="s">
        <v>324</v>
      </c>
      <c r="U186" s="647"/>
      <c r="V186" s="651"/>
      <c r="W186" s="653"/>
      <c r="X186" s="653"/>
      <c r="Y186" s="653"/>
      <c r="Z186" s="653"/>
      <c r="AA186" s="653"/>
      <c r="AB186" s="653"/>
      <c r="AC186" s="653"/>
      <c r="AD186" s="653"/>
      <c r="AE186" s="653"/>
      <c r="AF186" s="653"/>
      <c r="AG186" s="653"/>
      <c r="AH186" s="680"/>
    </row>
    <row r="187" spans="1:34">
      <c r="A187" s="542"/>
      <c r="B187" s="542"/>
      <c r="C187" s="542"/>
      <c r="D187" s="542"/>
      <c r="E187" s="542"/>
      <c r="F187" s="542"/>
      <c r="G187" s="542"/>
      <c r="H187" s="542"/>
      <c r="I187" s="542"/>
      <c r="J187" s="542"/>
      <c r="K187" s="542"/>
      <c r="L187" s="542"/>
      <c r="M187" s="542"/>
      <c r="N187" s="542"/>
      <c r="O187" s="542"/>
      <c r="P187" s="542"/>
      <c r="Q187" s="542"/>
      <c r="R187" s="542"/>
      <c r="S187" s="542"/>
      <c r="T187" s="542"/>
      <c r="U187" s="542"/>
      <c r="V187" s="542"/>
      <c r="W187" s="542"/>
      <c r="X187" s="542"/>
      <c r="Y187" s="542"/>
      <c r="Z187" s="542"/>
      <c r="AA187" s="542"/>
      <c r="AB187" s="542"/>
      <c r="AC187" s="542"/>
      <c r="AD187" s="542"/>
      <c r="AE187" s="542"/>
      <c r="AF187" s="542"/>
      <c r="AG187" s="542"/>
      <c r="AH187" s="542"/>
    </row>
  </sheetData>
  <mergeCells count="943">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122:AH122"/>
    <mergeCell ref="A123:R123"/>
    <mergeCell ref="B124:AH124"/>
    <mergeCell ref="K125:P125"/>
    <mergeCell ref="Q125:V125"/>
    <mergeCell ref="W125:AB125"/>
    <mergeCell ref="AC125:AH125"/>
    <mergeCell ref="K126:M126"/>
    <mergeCell ref="N126:P126"/>
    <mergeCell ref="Q126:S126"/>
    <mergeCell ref="T126:V126"/>
    <mergeCell ref="W126:Y126"/>
    <mergeCell ref="Z126:AB126"/>
    <mergeCell ref="AC126:AE126"/>
    <mergeCell ref="AF126:AH126"/>
    <mergeCell ref="B127:J127"/>
    <mergeCell ref="K127:M127"/>
    <mergeCell ref="N127:P127"/>
    <mergeCell ref="Q127:S127"/>
    <mergeCell ref="T127:V127"/>
    <mergeCell ref="W127:Y127"/>
    <mergeCell ref="Z127:AB127"/>
    <mergeCell ref="AC127:AE127"/>
    <mergeCell ref="AF127:AH127"/>
    <mergeCell ref="B128:J128"/>
    <mergeCell ref="K128:M128"/>
    <mergeCell ref="N128:P128"/>
    <mergeCell ref="Q128:S128"/>
    <mergeCell ref="T128:V128"/>
    <mergeCell ref="W128:Y128"/>
    <mergeCell ref="Z128:AB128"/>
    <mergeCell ref="AC128:AE128"/>
    <mergeCell ref="AF128:AH128"/>
    <mergeCell ref="B129:AH129"/>
    <mergeCell ref="K130:M130"/>
    <mergeCell ref="N130:P130"/>
    <mergeCell ref="Q130:S130"/>
    <mergeCell ref="T130:V130"/>
    <mergeCell ref="W130:Y130"/>
    <mergeCell ref="Z130:AB130"/>
    <mergeCell ref="AC130:AE130"/>
    <mergeCell ref="AF130:AH130"/>
    <mergeCell ref="K131:M131"/>
    <mergeCell ref="N131:P131"/>
    <mergeCell ref="Q131:S131"/>
    <mergeCell ref="T131:V131"/>
    <mergeCell ref="W131:Y131"/>
    <mergeCell ref="Z131:AB131"/>
    <mergeCell ref="AC131:AE131"/>
    <mergeCell ref="AF131:AH131"/>
    <mergeCell ref="K132:S132"/>
    <mergeCell ref="T132:AH132"/>
    <mergeCell ref="B133:J133"/>
    <mergeCell ref="K133:O133"/>
    <mergeCell ref="P133:Q133"/>
    <mergeCell ref="R133:U133"/>
    <mergeCell ref="V133:W133"/>
    <mergeCell ref="X133:AA133"/>
    <mergeCell ref="AB133:AC133"/>
    <mergeCell ref="AD133:AH133"/>
    <mergeCell ref="G134:J134"/>
    <mergeCell ref="K134:O134"/>
    <mergeCell ref="P134:Q134"/>
    <mergeCell ref="R134:U134"/>
    <mergeCell ref="V134:W134"/>
    <mergeCell ref="X134:AA134"/>
    <mergeCell ref="AB134:AC134"/>
    <mergeCell ref="AD134:AH134"/>
    <mergeCell ref="G135:J135"/>
    <mergeCell ref="K135:O135"/>
    <mergeCell ref="P135:Q135"/>
    <mergeCell ref="R135:U135"/>
    <mergeCell ref="V135:W135"/>
    <mergeCell ref="X135:AA135"/>
    <mergeCell ref="AB135:AC135"/>
    <mergeCell ref="AD135:AH135"/>
    <mergeCell ref="G136:J136"/>
    <mergeCell ref="K136:O136"/>
    <mergeCell ref="P136:Q136"/>
    <mergeCell ref="R136:U136"/>
    <mergeCell ref="V136:W136"/>
    <mergeCell ref="X136:AA136"/>
    <mergeCell ref="AB136:AC136"/>
    <mergeCell ref="AD136:AH136"/>
    <mergeCell ref="B137:J137"/>
    <mergeCell ref="K137:O137"/>
    <mergeCell ref="P137:Q137"/>
    <mergeCell ref="R137:U137"/>
    <mergeCell ref="V137:W137"/>
    <mergeCell ref="X137:AA137"/>
    <mergeCell ref="AB137:AC137"/>
    <mergeCell ref="AD137:AH137"/>
    <mergeCell ref="B138:J138"/>
    <mergeCell ref="K138:S138"/>
    <mergeCell ref="T138:V138"/>
    <mergeCell ref="W138:AH138"/>
    <mergeCell ref="B139:AH139"/>
    <mergeCell ref="K140:P140"/>
    <mergeCell ref="Q140:V140"/>
    <mergeCell ref="W140:AB140"/>
    <mergeCell ref="AC140:AH140"/>
    <mergeCell ref="K141:M141"/>
    <mergeCell ref="N141:P141"/>
    <mergeCell ref="Q141:S141"/>
    <mergeCell ref="T141:V141"/>
    <mergeCell ref="W141:Y141"/>
    <mergeCell ref="Z141:AB141"/>
    <mergeCell ref="AC141:AE141"/>
    <mergeCell ref="AF141:AH141"/>
    <mergeCell ref="B142:J142"/>
    <mergeCell ref="K142:M142"/>
    <mergeCell ref="N142:P142"/>
    <mergeCell ref="Q142:S142"/>
    <mergeCell ref="T142:V142"/>
    <mergeCell ref="W142:Y142"/>
    <mergeCell ref="Z142:AB142"/>
    <mergeCell ref="AC142:AE142"/>
    <mergeCell ref="AF142:AH142"/>
    <mergeCell ref="B143:J143"/>
    <mergeCell ref="K143:M143"/>
    <mergeCell ref="N143:P143"/>
    <mergeCell ref="Q143:S143"/>
    <mergeCell ref="T143:V143"/>
    <mergeCell ref="W143:Y143"/>
    <mergeCell ref="Z143:AB143"/>
    <mergeCell ref="AC143:AE143"/>
    <mergeCell ref="AF143:AH143"/>
    <mergeCell ref="B144:AH144"/>
    <mergeCell ref="K145:M145"/>
    <mergeCell ref="N145:P145"/>
    <mergeCell ref="Q145:S145"/>
    <mergeCell ref="T145:V145"/>
    <mergeCell ref="W145:Y145"/>
    <mergeCell ref="Z145:AB145"/>
    <mergeCell ref="AC145:AE145"/>
    <mergeCell ref="AF145:AH145"/>
    <mergeCell ref="K146:M146"/>
    <mergeCell ref="N146:P146"/>
    <mergeCell ref="Q146:S146"/>
    <mergeCell ref="T146:V146"/>
    <mergeCell ref="W146:Y146"/>
    <mergeCell ref="Z146:AB146"/>
    <mergeCell ref="AC146:AE146"/>
    <mergeCell ref="AF146:AH146"/>
    <mergeCell ref="K147:S147"/>
    <mergeCell ref="T147:AH147"/>
    <mergeCell ref="B148:J148"/>
    <mergeCell ref="K148:O148"/>
    <mergeCell ref="P148:Q148"/>
    <mergeCell ref="R148:U148"/>
    <mergeCell ref="V148:W148"/>
    <mergeCell ref="X148:AA148"/>
    <mergeCell ref="AB148:AC148"/>
    <mergeCell ref="AD148:AH148"/>
    <mergeCell ref="G149:J149"/>
    <mergeCell ref="K149:O149"/>
    <mergeCell ref="P149:Q149"/>
    <mergeCell ref="R149:U149"/>
    <mergeCell ref="V149:W149"/>
    <mergeCell ref="X149:AA149"/>
    <mergeCell ref="AB149:AC149"/>
    <mergeCell ref="AD149:AH149"/>
    <mergeCell ref="G150:J150"/>
    <mergeCell ref="K150:O150"/>
    <mergeCell ref="P150:Q150"/>
    <mergeCell ref="R150:U150"/>
    <mergeCell ref="V150:W150"/>
    <mergeCell ref="X150:AA150"/>
    <mergeCell ref="AB150:AC150"/>
    <mergeCell ref="AD150:AH150"/>
    <mergeCell ref="G151:J151"/>
    <mergeCell ref="K151:O151"/>
    <mergeCell ref="P151:Q151"/>
    <mergeCell ref="R151:U151"/>
    <mergeCell ref="V151:W151"/>
    <mergeCell ref="X151:AA151"/>
    <mergeCell ref="AB151:AC151"/>
    <mergeCell ref="AD151:AH151"/>
    <mergeCell ref="B152:J152"/>
    <mergeCell ref="K152:O152"/>
    <mergeCell ref="P152:Q152"/>
    <mergeCell ref="R152:U152"/>
    <mergeCell ref="V152:W152"/>
    <mergeCell ref="X152:AA152"/>
    <mergeCell ref="AB152:AC152"/>
    <mergeCell ref="AD152:AH152"/>
    <mergeCell ref="B153:J153"/>
    <mergeCell ref="K153:S153"/>
    <mergeCell ref="T153:V153"/>
    <mergeCell ref="W153:AH153"/>
    <mergeCell ref="A155:AH155"/>
    <mergeCell ref="A156:AH156"/>
    <mergeCell ref="C157:G157"/>
    <mergeCell ref="H157:AH157"/>
    <mergeCell ref="C158:G158"/>
    <mergeCell ref="H158:AH158"/>
    <mergeCell ref="H159:K159"/>
    <mergeCell ref="L159:M159"/>
    <mergeCell ref="O159:P159"/>
    <mergeCell ref="R159:AH159"/>
    <mergeCell ref="H162:AH162"/>
    <mergeCell ref="H163:J163"/>
    <mergeCell ref="K163:P163"/>
    <mergeCell ref="S163:U163"/>
    <mergeCell ref="V163:X163"/>
    <mergeCell ref="Y163:AH163"/>
    <mergeCell ref="H164:J164"/>
    <mergeCell ref="K164:AH164"/>
    <mergeCell ref="A165:AH165"/>
    <mergeCell ref="A166:M166"/>
    <mergeCell ref="N166:P166"/>
    <mergeCell ref="T166:AC166"/>
    <mergeCell ref="AD166:AF166"/>
    <mergeCell ref="B167:AH167"/>
    <mergeCell ref="K168:M168"/>
    <mergeCell ref="N168:P168"/>
    <mergeCell ref="Q168:S168"/>
    <mergeCell ref="T168:V168"/>
    <mergeCell ref="W168:Y168"/>
    <mergeCell ref="Z168:AB168"/>
    <mergeCell ref="AC168:AE168"/>
    <mergeCell ref="AF168:AH168"/>
    <mergeCell ref="K169:M169"/>
    <mergeCell ref="N169:P169"/>
    <mergeCell ref="Q169:S169"/>
    <mergeCell ref="T169:V169"/>
    <mergeCell ref="W169:Y169"/>
    <mergeCell ref="Z169:AB169"/>
    <mergeCell ref="AC169:AE169"/>
    <mergeCell ref="AF169:AH169"/>
    <mergeCell ref="K170:S170"/>
    <mergeCell ref="T170:AH170"/>
    <mergeCell ref="B171:J171"/>
    <mergeCell ref="K171:O171"/>
    <mergeCell ref="P171:Q171"/>
    <mergeCell ref="R171:U171"/>
    <mergeCell ref="V171:W171"/>
    <mergeCell ref="X171:AA171"/>
    <mergeCell ref="AB171:AC171"/>
    <mergeCell ref="AD171:AH171"/>
    <mergeCell ref="G172:J172"/>
    <mergeCell ref="K172:O172"/>
    <mergeCell ref="P172:Q172"/>
    <mergeCell ref="R172:U172"/>
    <mergeCell ref="V172:W172"/>
    <mergeCell ref="X172:AA172"/>
    <mergeCell ref="AB172:AC172"/>
    <mergeCell ref="AD172:AH172"/>
    <mergeCell ref="G173:J173"/>
    <mergeCell ref="K173:O173"/>
    <mergeCell ref="P173:Q173"/>
    <mergeCell ref="R173:U173"/>
    <mergeCell ref="V173:W173"/>
    <mergeCell ref="X173:AA173"/>
    <mergeCell ref="AB173:AC173"/>
    <mergeCell ref="AD173:AH173"/>
    <mergeCell ref="G174:J174"/>
    <mergeCell ref="K174:O174"/>
    <mergeCell ref="P174:Q174"/>
    <mergeCell ref="R174:U174"/>
    <mergeCell ref="V174:W174"/>
    <mergeCell ref="X174:AA174"/>
    <mergeCell ref="AB174:AC174"/>
    <mergeCell ref="AD174:AH174"/>
    <mergeCell ref="B175:J175"/>
    <mergeCell ref="K175:O175"/>
    <mergeCell ref="P175:Q175"/>
    <mergeCell ref="R175:U175"/>
    <mergeCell ref="V175:W175"/>
    <mergeCell ref="X175:AA175"/>
    <mergeCell ref="AB175:AC175"/>
    <mergeCell ref="AD175:AH175"/>
    <mergeCell ref="B176:J176"/>
    <mergeCell ref="K176:S176"/>
    <mergeCell ref="T176:V176"/>
    <mergeCell ref="W176:AH176"/>
    <mergeCell ref="B177:AH177"/>
    <mergeCell ref="K178:M178"/>
    <mergeCell ref="N178:P178"/>
    <mergeCell ref="Q178:S178"/>
    <mergeCell ref="T178:V178"/>
    <mergeCell ref="W178:Y178"/>
    <mergeCell ref="Z178:AB178"/>
    <mergeCell ref="AC178:AE178"/>
    <mergeCell ref="AF178:AH178"/>
    <mergeCell ref="K179:M179"/>
    <mergeCell ref="N179:P179"/>
    <mergeCell ref="Q179:S179"/>
    <mergeCell ref="T179:V179"/>
    <mergeCell ref="W179:Y179"/>
    <mergeCell ref="Z179:AB179"/>
    <mergeCell ref="AC179:AE179"/>
    <mergeCell ref="AF179:AH179"/>
    <mergeCell ref="K180:S180"/>
    <mergeCell ref="T180:AH180"/>
    <mergeCell ref="B181:J181"/>
    <mergeCell ref="K181:O181"/>
    <mergeCell ref="P181:Q181"/>
    <mergeCell ref="R181:U181"/>
    <mergeCell ref="V181:W181"/>
    <mergeCell ref="X181:AA181"/>
    <mergeCell ref="AB181:AC181"/>
    <mergeCell ref="AD181:AH181"/>
    <mergeCell ref="G182:J182"/>
    <mergeCell ref="K182:O182"/>
    <mergeCell ref="P182:Q182"/>
    <mergeCell ref="R182:U182"/>
    <mergeCell ref="V182:W182"/>
    <mergeCell ref="X182:AA182"/>
    <mergeCell ref="AB182:AC182"/>
    <mergeCell ref="AD182:AH182"/>
    <mergeCell ref="G183:J183"/>
    <mergeCell ref="K183:O183"/>
    <mergeCell ref="P183:Q183"/>
    <mergeCell ref="R183:U183"/>
    <mergeCell ref="V183:W183"/>
    <mergeCell ref="X183:AA183"/>
    <mergeCell ref="AB183:AC183"/>
    <mergeCell ref="AD183:AH183"/>
    <mergeCell ref="G184:J184"/>
    <mergeCell ref="K184:O184"/>
    <mergeCell ref="P184:Q184"/>
    <mergeCell ref="R184:U184"/>
    <mergeCell ref="V184:W184"/>
    <mergeCell ref="X184:AA184"/>
    <mergeCell ref="AB184:AC184"/>
    <mergeCell ref="AD184:AH184"/>
    <mergeCell ref="B185:J185"/>
    <mergeCell ref="K185:O185"/>
    <mergeCell ref="P185:Q185"/>
    <mergeCell ref="R185:U185"/>
    <mergeCell ref="V185:W185"/>
    <mergeCell ref="X185:AA185"/>
    <mergeCell ref="AB185:AC185"/>
    <mergeCell ref="AD185:AH185"/>
    <mergeCell ref="B186:J186"/>
    <mergeCell ref="K186:S186"/>
    <mergeCell ref="T186:V186"/>
    <mergeCell ref="W186:AH186"/>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B125:J126"/>
    <mergeCell ref="B130:J132"/>
    <mergeCell ref="D134:F136"/>
    <mergeCell ref="B140:J141"/>
    <mergeCell ref="B145:J147"/>
    <mergeCell ref="D149:F151"/>
    <mergeCell ref="C159:G162"/>
    <mergeCell ref="H160:K161"/>
    <mergeCell ref="N160:U161"/>
    <mergeCell ref="X160:AH161"/>
    <mergeCell ref="C163:G164"/>
    <mergeCell ref="B168:J170"/>
    <mergeCell ref="D172:F174"/>
    <mergeCell ref="B178:J180"/>
    <mergeCell ref="D182:F184"/>
    <mergeCell ref="A4:B12"/>
    <mergeCell ref="A13:B19"/>
    <mergeCell ref="A22:A36"/>
    <mergeCell ref="A37:A51"/>
    <mergeCell ref="A52:A66"/>
    <mergeCell ref="A70:B77"/>
    <mergeCell ref="A80:A89"/>
    <mergeCell ref="A90:A99"/>
    <mergeCell ref="A100:A109"/>
    <mergeCell ref="A112:B119"/>
    <mergeCell ref="C112:C119"/>
    <mergeCell ref="D112:AH119"/>
    <mergeCell ref="A124:A138"/>
    <mergeCell ref="A139:A153"/>
    <mergeCell ref="A157:B164"/>
    <mergeCell ref="A167:A176"/>
    <mergeCell ref="A177:A186"/>
  </mergeCells>
  <phoneticPr fontId="10"/>
  <dataValidations count="1">
    <dataValidation type="list" allowBlank="1" showDropDown="0" showInputMessage="1" showErrorMessage="1" sqref="K179:AH179 K146:AH146 K131:AH131 K169:AH169 Q2:R3 AG2:AH3 K102:AH102 K82:AH82 K92:AH92 K59:AH59 K44:AH44 K29:AH29">
      <formula1>"〇"</formula1>
    </dataValidation>
  </dataValidations>
  <printOptions horizontalCentered="1"/>
  <pageMargins left="0.70866141732283472" right="0.70866141732283472" top="0.74803149606299213" bottom="0.74803149606299213" header="0.31496062992125984" footer="0.31496062992125984"/>
  <pageSetup paperSize="9" scale="63" fitToWidth="1" fitToHeight="0" orientation="portrait" usePrinterDefaults="1" r:id="rId1"/>
  <headerFooter alignWithMargins="0"/>
  <rowBreaks count="2" manualBreakCount="2">
    <brk id="67" max="33" man="1"/>
    <brk id="13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view="pageBreakPreview" zoomScale="90" zoomScaleNormal="55" zoomScaleSheetLayoutView="90" workbookViewId="0"/>
  </sheetViews>
  <sheetFormatPr defaultColWidth="4.5" defaultRowHeight="20.25" customHeight="1"/>
  <cols>
    <col min="1" max="1" width="1.375" style="685" customWidth="1"/>
    <col min="2" max="56" width="5.625" style="685" customWidth="1"/>
    <col min="57" max="16384" width="4.5" style="685"/>
  </cols>
  <sheetData>
    <row r="1" spans="1:57" s="686" customFormat="1" ht="20.25" customHeight="1">
      <c r="A1" s="688"/>
      <c r="B1" s="688"/>
      <c r="C1" s="700" t="s">
        <v>334</v>
      </c>
      <c r="D1" s="700"/>
      <c r="E1" s="688"/>
      <c r="F1" s="688"/>
      <c r="G1" s="716" t="s">
        <v>171</v>
      </c>
      <c r="H1" s="688"/>
      <c r="I1" s="688"/>
      <c r="J1" s="700"/>
      <c r="K1" s="700"/>
      <c r="L1" s="700"/>
      <c r="M1" s="700"/>
      <c r="N1" s="688"/>
      <c r="O1" s="688"/>
      <c r="P1" s="688"/>
      <c r="Q1" s="688"/>
      <c r="R1" s="688"/>
      <c r="S1" s="688"/>
      <c r="T1" s="688"/>
      <c r="U1" s="688"/>
      <c r="V1" s="688"/>
      <c r="W1" s="688"/>
      <c r="X1" s="688"/>
      <c r="Y1" s="688"/>
      <c r="Z1" s="688"/>
      <c r="AA1" s="688"/>
      <c r="AB1" s="688"/>
      <c r="AC1" s="688"/>
      <c r="AD1" s="688"/>
      <c r="AE1" s="688"/>
      <c r="AF1" s="688"/>
      <c r="AG1" s="688"/>
      <c r="AH1" s="688"/>
      <c r="AI1" s="688"/>
      <c r="AJ1" s="688"/>
      <c r="AK1" s="755" t="s">
        <v>394</v>
      </c>
      <c r="AL1" s="755" t="s">
        <v>381</v>
      </c>
      <c r="AM1" s="864" t="s">
        <v>402</v>
      </c>
      <c r="AN1" s="864"/>
      <c r="AO1" s="864"/>
      <c r="AP1" s="864"/>
      <c r="AQ1" s="864"/>
      <c r="AR1" s="864"/>
      <c r="AS1" s="864"/>
      <c r="AT1" s="864"/>
      <c r="AU1" s="864"/>
      <c r="AV1" s="864"/>
      <c r="AW1" s="864"/>
      <c r="AX1" s="864"/>
      <c r="AY1" s="864"/>
      <c r="AZ1" s="864"/>
      <c r="BA1" s="864"/>
      <c r="BB1" s="856" t="s">
        <v>106</v>
      </c>
      <c r="BC1" s="688"/>
      <c r="BD1" s="688"/>
    </row>
    <row r="2" spans="1:57" s="687" customFormat="1" ht="20.25" customHeight="1">
      <c r="A2" s="689"/>
      <c r="B2" s="689"/>
      <c r="C2" s="689"/>
      <c r="D2" s="716"/>
      <c r="E2" s="689"/>
      <c r="F2" s="689"/>
      <c r="G2" s="689"/>
      <c r="H2" s="716"/>
      <c r="I2" s="755"/>
      <c r="J2" s="755"/>
      <c r="K2" s="755"/>
      <c r="L2" s="755"/>
      <c r="M2" s="755"/>
      <c r="N2" s="689"/>
      <c r="O2" s="689"/>
      <c r="P2" s="689"/>
      <c r="Q2" s="689"/>
      <c r="R2" s="689"/>
      <c r="S2" s="689"/>
      <c r="T2" s="755" t="s">
        <v>374</v>
      </c>
      <c r="U2" s="818">
        <v>6</v>
      </c>
      <c r="V2" s="818"/>
      <c r="W2" s="755" t="s">
        <v>381</v>
      </c>
      <c r="X2" s="833">
        <f>IF(U2=0,"",YEAR(DATE(2018+U2,1,1)))</f>
        <v>2024</v>
      </c>
      <c r="Y2" s="833"/>
      <c r="Z2" s="689" t="s">
        <v>314</v>
      </c>
      <c r="AA2" s="689" t="s">
        <v>88</v>
      </c>
      <c r="AB2" s="818">
        <v>4</v>
      </c>
      <c r="AC2" s="818"/>
      <c r="AD2" s="689" t="s">
        <v>164</v>
      </c>
      <c r="AE2" s="689"/>
      <c r="AF2" s="689"/>
      <c r="AG2" s="689"/>
      <c r="AH2" s="689"/>
      <c r="AI2" s="689"/>
      <c r="AJ2" s="856"/>
      <c r="AK2" s="755" t="s">
        <v>395</v>
      </c>
      <c r="AL2" s="755" t="s">
        <v>381</v>
      </c>
      <c r="AM2" s="818"/>
      <c r="AN2" s="818"/>
      <c r="AO2" s="818"/>
      <c r="AP2" s="818"/>
      <c r="AQ2" s="818"/>
      <c r="AR2" s="818"/>
      <c r="AS2" s="818"/>
      <c r="AT2" s="818"/>
      <c r="AU2" s="818"/>
      <c r="AV2" s="818"/>
      <c r="AW2" s="818"/>
      <c r="AX2" s="818"/>
      <c r="AY2" s="818"/>
      <c r="AZ2" s="818"/>
      <c r="BA2" s="818"/>
      <c r="BB2" s="856" t="s">
        <v>106</v>
      </c>
      <c r="BC2" s="755"/>
      <c r="BD2" s="755"/>
      <c r="BE2" s="908"/>
    </row>
    <row r="3" spans="1:57" s="687" customFormat="1" ht="20.25" customHeight="1">
      <c r="A3" s="689"/>
      <c r="B3" s="689"/>
      <c r="C3" s="689"/>
      <c r="D3" s="716"/>
      <c r="E3" s="689"/>
      <c r="F3" s="689"/>
      <c r="G3" s="689"/>
      <c r="H3" s="716"/>
      <c r="I3" s="755"/>
      <c r="J3" s="755"/>
      <c r="K3" s="755"/>
      <c r="L3" s="755"/>
      <c r="M3" s="755"/>
      <c r="N3" s="689"/>
      <c r="O3" s="689"/>
      <c r="P3" s="689"/>
      <c r="Q3" s="689"/>
      <c r="R3" s="689"/>
      <c r="S3" s="689"/>
      <c r="T3" s="816"/>
      <c r="U3" s="819"/>
      <c r="V3" s="819"/>
      <c r="W3" s="830"/>
      <c r="X3" s="819"/>
      <c r="Y3" s="819"/>
      <c r="Z3" s="840"/>
      <c r="AA3" s="840"/>
      <c r="AB3" s="819"/>
      <c r="AC3" s="819"/>
      <c r="AD3" s="711"/>
      <c r="AE3" s="689"/>
      <c r="AF3" s="689"/>
      <c r="AG3" s="689"/>
      <c r="AH3" s="689"/>
      <c r="AI3" s="689"/>
      <c r="AJ3" s="856"/>
      <c r="AK3" s="755"/>
      <c r="AL3" s="755"/>
      <c r="AM3" s="833"/>
      <c r="AN3" s="833"/>
      <c r="AO3" s="833"/>
      <c r="AP3" s="833"/>
      <c r="AQ3" s="833"/>
      <c r="AR3" s="833"/>
      <c r="AS3" s="833"/>
      <c r="AT3" s="833"/>
      <c r="AU3" s="833"/>
      <c r="AV3" s="833"/>
      <c r="AW3" s="833"/>
      <c r="AX3" s="833"/>
      <c r="AY3" s="892" t="s">
        <v>404</v>
      </c>
      <c r="AZ3" s="898" t="s">
        <v>409</v>
      </c>
      <c r="BA3" s="898"/>
      <c r="BB3" s="898"/>
      <c r="BC3" s="898"/>
      <c r="BD3" s="755"/>
      <c r="BE3" s="908"/>
    </row>
    <row r="4" spans="1:57" s="687" customFormat="1" ht="20.25" customHeight="1">
      <c r="A4" s="689"/>
      <c r="B4" s="692"/>
      <c r="C4" s="692"/>
      <c r="D4" s="692"/>
      <c r="E4" s="692"/>
      <c r="F4" s="692"/>
      <c r="G4" s="692"/>
      <c r="H4" s="692"/>
      <c r="I4" s="692"/>
      <c r="J4" s="758"/>
      <c r="K4" s="761"/>
      <c r="L4" s="761"/>
      <c r="M4" s="761"/>
      <c r="N4" s="761"/>
      <c r="O4" s="761"/>
      <c r="P4" s="793"/>
      <c r="Q4" s="761"/>
      <c r="R4" s="761"/>
      <c r="S4" s="812"/>
      <c r="T4" s="689"/>
      <c r="U4" s="689"/>
      <c r="V4" s="689"/>
      <c r="W4" s="689"/>
      <c r="X4" s="689"/>
      <c r="Y4" s="689"/>
      <c r="Z4" s="840"/>
      <c r="AA4" s="840"/>
      <c r="AB4" s="819"/>
      <c r="AC4" s="819"/>
      <c r="AD4" s="711"/>
      <c r="AE4" s="689"/>
      <c r="AF4" s="689"/>
      <c r="AG4" s="689"/>
      <c r="AH4" s="689"/>
      <c r="AI4" s="689"/>
      <c r="AJ4" s="856"/>
      <c r="AK4" s="755"/>
      <c r="AL4" s="755"/>
      <c r="AM4" s="833"/>
      <c r="AN4" s="833"/>
      <c r="AO4" s="833"/>
      <c r="AP4" s="833"/>
      <c r="AQ4" s="833"/>
      <c r="AR4" s="833"/>
      <c r="AS4" s="833"/>
      <c r="AT4" s="833"/>
      <c r="AU4" s="833"/>
      <c r="AV4" s="833"/>
      <c r="AW4" s="833"/>
      <c r="AX4" s="833"/>
      <c r="AY4" s="892" t="s">
        <v>406</v>
      </c>
      <c r="AZ4" s="898" t="s">
        <v>410</v>
      </c>
      <c r="BA4" s="898"/>
      <c r="BB4" s="898"/>
      <c r="BC4" s="898"/>
      <c r="BD4" s="755"/>
      <c r="BE4" s="908"/>
    </row>
    <row r="5" spans="1:57" s="687" customFormat="1" ht="20.25" customHeight="1">
      <c r="A5" s="689"/>
      <c r="B5" s="693"/>
      <c r="C5" s="693"/>
      <c r="D5" s="693"/>
      <c r="E5" s="693"/>
      <c r="F5" s="693"/>
      <c r="G5" s="693"/>
      <c r="H5" s="693"/>
      <c r="I5" s="693"/>
      <c r="J5" s="759"/>
      <c r="K5" s="762"/>
      <c r="L5" s="767"/>
      <c r="M5" s="767"/>
      <c r="N5" s="767"/>
      <c r="O5" s="767"/>
      <c r="P5" s="693"/>
      <c r="Q5" s="802"/>
      <c r="R5" s="802"/>
      <c r="S5" s="813"/>
      <c r="T5" s="689"/>
      <c r="U5" s="689"/>
      <c r="V5" s="689"/>
      <c r="W5" s="689"/>
      <c r="X5" s="689"/>
      <c r="Y5" s="689"/>
      <c r="Z5" s="840"/>
      <c r="AA5" s="840"/>
      <c r="AB5" s="819"/>
      <c r="AC5" s="819"/>
      <c r="AD5" s="854"/>
      <c r="AE5" s="854"/>
      <c r="AF5" s="854"/>
      <c r="AG5" s="854"/>
      <c r="AH5" s="689"/>
      <c r="AI5" s="689"/>
      <c r="AJ5" s="854" t="s">
        <v>393</v>
      </c>
      <c r="AK5" s="854"/>
      <c r="AL5" s="854"/>
      <c r="AM5" s="854"/>
      <c r="AN5" s="854"/>
      <c r="AO5" s="854"/>
      <c r="AP5" s="854"/>
      <c r="AQ5" s="854"/>
      <c r="AR5" s="692"/>
      <c r="AS5" s="692"/>
      <c r="AT5" s="873"/>
      <c r="AU5" s="854"/>
      <c r="AV5" s="883">
        <v>40</v>
      </c>
      <c r="AW5" s="891"/>
      <c r="AX5" s="873" t="s">
        <v>33</v>
      </c>
      <c r="AY5" s="854"/>
      <c r="AZ5" s="883">
        <v>160</v>
      </c>
      <c r="BA5" s="891"/>
      <c r="BB5" s="873" t="s">
        <v>411</v>
      </c>
      <c r="BC5" s="854"/>
      <c r="BD5" s="689"/>
      <c r="BE5" s="908"/>
    </row>
    <row r="6" spans="1:57" s="687" customFormat="1" ht="20.25" customHeight="1">
      <c r="A6" s="689"/>
      <c r="B6" s="693"/>
      <c r="C6" s="693"/>
      <c r="D6" s="693"/>
      <c r="E6" s="693"/>
      <c r="F6" s="693"/>
      <c r="G6" s="693"/>
      <c r="H6" s="693"/>
      <c r="I6" s="693"/>
      <c r="J6" s="693"/>
      <c r="K6" s="763"/>
      <c r="L6" s="763"/>
      <c r="M6" s="763"/>
      <c r="N6" s="693"/>
      <c r="O6" s="785"/>
      <c r="P6" s="794"/>
      <c r="Q6" s="794"/>
      <c r="R6" s="810"/>
      <c r="S6" s="814"/>
      <c r="T6" s="689"/>
      <c r="U6" s="689"/>
      <c r="V6" s="689"/>
      <c r="W6" s="689"/>
      <c r="X6" s="689"/>
      <c r="Y6" s="689"/>
      <c r="Z6" s="840"/>
      <c r="AA6" s="840"/>
      <c r="AB6" s="819"/>
      <c r="AC6" s="819"/>
      <c r="AD6" s="709"/>
      <c r="AE6" s="688"/>
      <c r="AF6" s="688"/>
      <c r="AG6" s="688"/>
      <c r="AH6" s="689"/>
      <c r="AI6" s="689"/>
      <c r="AJ6" s="689"/>
      <c r="AK6" s="689"/>
      <c r="AL6" s="688"/>
      <c r="AM6" s="688"/>
      <c r="AN6" s="865"/>
      <c r="AO6" s="868"/>
      <c r="AP6" s="868"/>
      <c r="AQ6" s="870"/>
      <c r="AR6" s="870"/>
      <c r="AS6" s="870"/>
      <c r="AT6" s="870"/>
      <c r="AU6" s="870"/>
      <c r="AV6" s="870"/>
      <c r="AW6" s="854" t="s">
        <v>403</v>
      </c>
      <c r="AX6" s="854"/>
      <c r="AY6" s="854"/>
      <c r="AZ6" s="899">
        <f>DAY(EOMONTH(DATE(X2,AB2,1),0))</f>
        <v>30</v>
      </c>
      <c r="BA6" s="903"/>
      <c r="BB6" s="873" t="s">
        <v>412</v>
      </c>
      <c r="BC6" s="689"/>
      <c r="BD6" s="689"/>
      <c r="BE6" s="908"/>
    </row>
    <row r="7" spans="1:57" ht="20.25" customHeight="1">
      <c r="A7" s="690"/>
      <c r="B7" s="690"/>
      <c r="C7" s="701"/>
      <c r="D7" s="701"/>
      <c r="E7" s="690"/>
      <c r="F7" s="690"/>
      <c r="G7" s="740"/>
      <c r="H7" s="690"/>
      <c r="I7" s="690"/>
      <c r="J7" s="690"/>
      <c r="K7" s="690"/>
      <c r="L7" s="690"/>
      <c r="M7" s="690"/>
      <c r="N7" s="690"/>
      <c r="O7" s="690"/>
      <c r="P7" s="690"/>
      <c r="Q7" s="690"/>
      <c r="R7" s="690"/>
      <c r="S7" s="701"/>
      <c r="T7" s="690"/>
      <c r="U7" s="690"/>
      <c r="V7" s="690"/>
      <c r="W7" s="690"/>
      <c r="X7" s="690"/>
      <c r="Y7" s="690"/>
      <c r="Z7" s="690"/>
      <c r="AA7" s="690"/>
      <c r="AB7" s="690"/>
      <c r="AC7" s="690"/>
      <c r="AD7" s="690"/>
      <c r="AE7" s="690"/>
      <c r="AF7" s="690"/>
      <c r="AG7" s="690"/>
      <c r="AH7" s="690"/>
      <c r="AI7" s="690"/>
      <c r="AJ7" s="701"/>
      <c r="AK7" s="690"/>
      <c r="AL7" s="690"/>
      <c r="AM7" s="690"/>
      <c r="AN7" s="690"/>
      <c r="AO7" s="690"/>
      <c r="AP7" s="690"/>
      <c r="AQ7" s="690"/>
      <c r="AR7" s="690"/>
      <c r="AS7" s="690"/>
      <c r="AT7" s="690"/>
      <c r="AU7" s="690"/>
      <c r="AV7" s="690"/>
      <c r="AW7" s="690"/>
      <c r="AX7" s="690"/>
      <c r="AY7" s="690"/>
      <c r="AZ7" s="690"/>
      <c r="BA7" s="690"/>
      <c r="BB7" s="690"/>
      <c r="BC7" s="904"/>
      <c r="BD7" s="904"/>
      <c r="BE7" s="909"/>
    </row>
    <row r="8" spans="1:57" ht="20.25" customHeight="1">
      <c r="A8" s="690"/>
      <c r="B8" s="694" t="s">
        <v>332</v>
      </c>
      <c r="C8" s="702" t="s">
        <v>150</v>
      </c>
      <c r="D8" s="717"/>
      <c r="E8" s="728" t="s">
        <v>36</v>
      </c>
      <c r="F8" s="717"/>
      <c r="G8" s="728" t="s">
        <v>352</v>
      </c>
      <c r="H8" s="702"/>
      <c r="I8" s="702"/>
      <c r="J8" s="702"/>
      <c r="K8" s="717"/>
      <c r="L8" s="728" t="s">
        <v>354</v>
      </c>
      <c r="M8" s="702"/>
      <c r="N8" s="702"/>
      <c r="O8" s="786"/>
      <c r="P8" s="795" t="s">
        <v>362</v>
      </c>
      <c r="Q8" s="803"/>
      <c r="R8" s="803"/>
      <c r="S8" s="803"/>
      <c r="T8" s="803"/>
      <c r="U8" s="803"/>
      <c r="V8" s="803"/>
      <c r="W8" s="803"/>
      <c r="X8" s="803"/>
      <c r="Y8" s="803"/>
      <c r="Z8" s="803"/>
      <c r="AA8" s="803"/>
      <c r="AB8" s="803"/>
      <c r="AC8" s="803"/>
      <c r="AD8" s="803"/>
      <c r="AE8" s="803"/>
      <c r="AF8" s="803"/>
      <c r="AG8" s="803"/>
      <c r="AH8" s="803"/>
      <c r="AI8" s="803"/>
      <c r="AJ8" s="803"/>
      <c r="AK8" s="803"/>
      <c r="AL8" s="803"/>
      <c r="AM8" s="803"/>
      <c r="AN8" s="803"/>
      <c r="AO8" s="803"/>
      <c r="AP8" s="803"/>
      <c r="AQ8" s="803"/>
      <c r="AR8" s="803"/>
      <c r="AS8" s="803"/>
      <c r="AT8" s="803"/>
      <c r="AU8" s="876" t="str">
        <f>IF(AZ3="４週","(9)1～4週目の勤務時間数合計","(9)1か月の勤務時間数合計")</f>
        <v>(9)1～4週目の勤務時間数合計</v>
      </c>
      <c r="AV8" s="884"/>
      <c r="AW8" s="876" t="s">
        <v>159</v>
      </c>
      <c r="AX8" s="884"/>
      <c r="AY8" s="893" t="s">
        <v>408</v>
      </c>
      <c r="AZ8" s="893"/>
      <c r="BA8" s="893"/>
      <c r="BB8" s="893"/>
      <c r="BC8" s="893"/>
      <c r="BD8" s="893"/>
    </row>
    <row r="9" spans="1:57" ht="20.25" customHeight="1">
      <c r="A9" s="690"/>
      <c r="B9" s="695"/>
      <c r="C9" s="703"/>
      <c r="D9" s="718"/>
      <c r="E9" s="729"/>
      <c r="F9" s="718"/>
      <c r="G9" s="729"/>
      <c r="H9" s="703"/>
      <c r="I9" s="703"/>
      <c r="J9" s="703"/>
      <c r="K9" s="718"/>
      <c r="L9" s="729"/>
      <c r="M9" s="703"/>
      <c r="N9" s="703"/>
      <c r="O9" s="787"/>
      <c r="P9" s="796" t="s">
        <v>363</v>
      </c>
      <c r="Q9" s="804"/>
      <c r="R9" s="804"/>
      <c r="S9" s="804"/>
      <c r="T9" s="804"/>
      <c r="U9" s="804"/>
      <c r="V9" s="823"/>
      <c r="W9" s="796" t="s">
        <v>382</v>
      </c>
      <c r="X9" s="804"/>
      <c r="Y9" s="804"/>
      <c r="Z9" s="804"/>
      <c r="AA9" s="804"/>
      <c r="AB9" s="804"/>
      <c r="AC9" s="823"/>
      <c r="AD9" s="796" t="s">
        <v>96</v>
      </c>
      <c r="AE9" s="804"/>
      <c r="AF9" s="804"/>
      <c r="AG9" s="804"/>
      <c r="AH9" s="804"/>
      <c r="AI9" s="804"/>
      <c r="AJ9" s="823"/>
      <c r="AK9" s="796" t="s">
        <v>396</v>
      </c>
      <c r="AL9" s="804"/>
      <c r="AM9" s="804"/>
      <c r="AN9" s="804"/>
      <c r="AO9" s="804"/>
      <c r="AP9" s="804"/>
      <c r="AQ9" s="823"/>
      <c r="AR9" s="796" t="s">
        <v>400</v>
      </c>
      <c r="AS9" s="804"/>
      <c r="AT9" s="823"/>
      <c r="AU9" s="877"/>
      <c r="AV9" s="885"/>
      <c r="AW9" s="877"/>
      <c r="AX9" s="885"/>
      <c r="AY9" s="893"/>
      <c r="AZ9" s="893"/>
      <c r="BA9" s="893"/>
      <c r="BB9" s="893"/>
      <c r="BC9" s="893"/>
      <c r="BD9" s="893"/>
    </row>
    <row r="10" spans="1:57" ht="20.25" customHeight="1">
      <c r="A10" s="690"/>
      <c r="B10" s="695"/>
      <c r="C10" s="703"/>
      <c r="D10" s="718"/>
      <c r="E10" s="729"/>
      <c r="F10" s="718"/>
      <c r="G10" s="729"/>
      <c r="H10" s="703"/>
      <c r="I10" s="703"/>
      <c r="J10" s="703"/>
      <c r="K10" s="718"/>
      <c r="L10" s="729"/>
      <c r="M10" s="703"/>
      <c r="N10" s="703"/>
      <c r="O10" s="787"/>
      <c r="P10" s="797">
        <f>DAY(DATE($X$2,$AB$2,1))</f>
        <v>1</v>
      </c>
      <c r="Q10" s="805">
        <f>DAY(DATE($X$2,$AB$2,2))</f>
        <v>2</v>
      </c>
      <c r="R10" s="805">
        <f>DAY(DATE($X$2,$AB$2,3))</f>
        <v>3</v>
      </c>
      <c r="S10" s="805">
        <f>DAY(DATE($X$2,$AB$2,4))</f>
        <v>4</v>
      </c>
      <c r="T10" s="805">
        <f>DAY(DATE($X$2,$AB$2,5))</f>
        <v>5</v>
      </c>
      <c r="U10" s="805">
        <f>DAY(DATE($X$2,$AB$2,6))</f>
        <v>6</v>
      </c>
      <c r="V10" s="824">
        <f>DAY(DATE($X$2,$AB$2,7))</f>
        <v>7</v>
      </c>
      <c r="W10" s="797">
        <f>DAY(DATE($X$2,$AB$2,8))</f>
        <v>8</v>
      </c>
      <c r="X10" s="805">
        <f>DAY(DATE($X$2,$AB$2,9))</f>
        <v>9</v>
      </c>
      <c r="Y10" s="805">
        <f>DAY(DATE($X$2,$AB$2,10))</f>
        <v>10</v>
      </c>
      <c r="Z10" s="805">
        <f>DAY(DATE($X$2,$AB$2,11))</f>
        <v>11</v>
      </c>
      <c r="AA10" s="805">
        <f>DAY(DATE($X$2,$AB$2,12))</f>
        <v>12</v>
      </c>
      <c r="AB10" s="805">
        <f>DAY(DATE($X$2,$AB$2,13))</f>
        <v>13</v>
      </c>
      <c r="AC10" s="824">
        <f>DAY(DATE($X$2,$AB$2,14))</f>
        <v>14</v>
      </c>
      <c r="AD10" s="797">
        <f>DAY(DATE($X$2,$AB$2,15))</f>
        <v>15</v>
      </c>
      <c r="AE10" s="805">
        <f>DAY(DATE($X$2,$AB$2,16))</f>
        <v>16</v>
      </c>
      <c r="AF10" s="805">
        <f>DAY(DATE($X$2,$AB$2,17))</f>
        <v>17</v>
      </c>
      <c r="AG10" s="805">
        <f>DAY(DATE($X$2,$AB$2,18))</f>
        <v>18</v>
      </c>
      <c r="AH10" s="805">
        <f>DAY(DATE($X$2,$AB$2,19))</f>
        <v>19</v>
      </c>
      <c r="AI10" s="805">
        <f>DAY(DATE($X$2,$AB$2,20))</f>
        <v>20</v>
      </c>
      <c r="AJ10" s="824">
        <f>DAY(DATE($X$2,$AB$2,21))</f>
        <v>21</v>
      </c>
      <c r="AK10" s="797">
        <f>DAY(DATE($X$2,$AB$2,22))</f>
        <v>22</v>
      </c>
      <c r="AL10" s="805">
        <f>DAY(DATE($X$2,$AB$2,23))</f>
        <v>23</v>
      </c>
      <c r="AM10" s="805">
        <f>DAY(DATE($X$2,$AB$2,24))</f>
        <v>24</v>
      </c>
      <c r="AN10" s="805">
        <f>DAY(DATE($X$2,$AB$2,25))</f>
        <v>25</v>
      </c>
      <c r="AO10" s="805">
        <f>DAY(DATE($X$2,$AB$2,26))</f>
        <v>26</v>
      </c>
      <c r="AP10" s="805">
        <f>DAY(DATE($X$2,$AB$2,27))</f>
        <v>27</v>
      </c>
      <c r="AQ10" s="824">
        <f>DAY(DATE($X$2,$AB$2,28))</f>
        <v>28</v>
      </c>
      <c r="AR10" s="797" t="str">
        <f>IF(AZ3="暦月",IF(DAY(DATE($X$2,$AB$2,29))=29,29,""),"")</f>
        <v/>
      </c>
      <c r="AS10" s="805" t="str">
        <f>IF(AZ3="暦月",IF(DAY(DATE($X$2,$AB$2,30))=30,30,""),"")</f>
        <v/>
      </c>
      <c r="AT10" s="874" t="str">
        <f>IF(AZ3="暦月",IF(DAY(DATE($X$2,$AB$2,31))=31,31,""),"")</f>
        <v/>
      </c>
      <c r="AU10" s="877"/>
      <c r="AV10" s="885"/>
      <c r="AW10" s="877"/>
      <c r="AX10" s="885"/>
      <c r="AY10" s="893"/>
      <c r="AZ10" s="893"/>
      <c r="BA10" s="893"/>
      <c r="BB10" s="893"/>
      <c r="BC10" s="893"/>
      <c r="BD10" s="893"/>
    </row>
    <row r="11" spans="1:57" ht="20.25" hidden="1" customHeight="1">
      <c r="A11" s="690"/>
      <c r="B11" s="695"/>
      <c r="C11" s="703"/>
      <c r="D11" s="718"/>
      <c r="E11" s="729"/>
      <c r="F11" s="718"/>
      <c r="G11" s="729"/>
      <c r="H11" s="703"/>
      <c r="I11" s="703"/>
      <c r="J11" s="703"/>
      <c r="K11" s="718"/>
      <c r="L11" s="729"/>
      <c r="M11" s="703"/>
      <c r="N11" s="703"/>
      <c r="O11" s="787"/>
      <c r="P11" s="797">
        <f>WEEKDAY(DATE($X$2,$AB$2,1))</f>
        <v>2</v>
      </c>
      <c r="Q11" s="805">
        <f>WEEKDAY(DATE($X$2,$AB$2,2))</f>
        <v>3</v>
      </c>
      <c r="R11" s="805">
        <f>WEEKDAY(DATE($X$2,$AB$2,3))</f>
        <v>4</v>
      </c>
      <c r="S11" s="805">
        <f>WEEKDAY(DATE($X$2,$AB$2,4))</f>
        <v>5</v>
      </c>
      <c r="T11" s="805">
        <f>WEEKDAY(DATE($X$2,$AB$2,5))</f>
        <v>6</v>
      </c>
      <c r="U11" s="805">
        <f>WEEKDAY(DATE($X$2,$AB$2,6))</f>
        <v>7</v>
      </c>
      <c r="V11" s="824">
        <f>WEEKDAY(DATE($X$2,$AB$2,7))</f>
        <v>1</v>
      </c>
      <c r="W11" s="797">
        <f>WEEKDAY(DATE($X$2,$AB$2,8))</f>
        <v>2</v>
      </c>
      <c r="X11" s="805">
        <f>WEEKDAY(DATE($X$2,$AB$2,9))</f>
        <v>3</v>
      </c>
      <c r="Y11" s="805">
        <f>WEEKDAY(DATE($X$2,$AB$2,10))</f>
        <v>4</v>
      </c>
      <c r="Z11" s="805">
        <f>WEEKDAY(DATE($X$2,$AB$2,11))</f>
        <v>5</v>
      </c>
      <c r="AA11" s="805">
        <f>WEEKDAY(DATE($X$2,$AB$2,12))</f>
        <v>6</v>
      </c>
      <c r="AB11" s="805">
        <f>WEEKDAY(DATE($X$2,$AB$2,13))</f>
        <v>7</v>
      </c>
      <c r="AC11" s="824">
        <f>WEEKDAY(DATE($X$2,$AB$2,14))</f>
        <v>1</v>
      </c>
      <c r="AD11" s="797">
        <f>WEEKDAY(DATE($X$2,$AB$2,15))</f>
        <v>2</v>
      </c>
      <c r="AE11" s="805">
        <f>WEEKDAY(DATE($X$2,$AB$2,16))</f>
        <v>3</v>
      </c>
      <c r="AF11" s="805">
        <f>WEEKDAY(DATE($X$2,$AB$2,17))</f>
        <v>4</v>
      </c>
      <c r="AG11" s="805">
        <f>WEEKDAY(DATE($X$2,$AB$2,18))</f>
        <v>5</v>
      </c>
      <c r="AH11" s="805">
        <f>WEEKDAY(DATE($X$2,$AB$2,19))</f>
        <v>6</v>
      </c>
      <c r="AI11" s="805">
        <f>WEEKDAY(DATE($X$2,$AB$2,20))</f>
        <v>7</v>
      </c>
      <c r="AJ11" s="824">
        <f>WEEKDAY(DATE($X$2,$AB$2,21))</f>
        <v>1</v>
      </c>
      <c r="AK11" s="797">
        <f>WEEKDAY(DATE($X$2,$AB$2,22))</f>
        <v>2</v>
      </c>
      <c r="AL11" s="805">
        <f>WEEKDAY(DATE($X$2,$AB$2,23))</f>
        <v>3</v>
      </c>
      <c r="AM11" s="805">
        <f>WEEKDAY(DATE($X$2,$AB$2,24))</f>
        <v>4</v>
      </c>
      <c r="AN11" s="805">
        <f>WEEKDAY(DATE($X$2,$AB$2,25))</f>
        <v>5</v>
      </c>
      <c r="AO11" s="805">
        <f>WEEKDAY(DATE($X$2,$AB$2,26))</f>
        <v>6</v>
      </c>
      <c r="AP11" s="805">
        <f>WEEKDAY(DATE($X$2,$AB$2,27))</f>
        <v>7</v>
      </c>
      <c r="AQ11" s="824">
        <f>WEEKDAY(DATE($X$2,$AB$2,28))</f>
        <v>1</v>
      </c>
      <c r="AR11" s="797">
        <f>IF(AR10=29,WEEKDAY(DATE($X$2,$AB$2,29)),0)</f>
        <v>0</v>
      </c>
      <c r="AS11" s="805">
        <f>IF(AS10=30,WEEKDAY(DATE($X$2,$AB$2,30)),0)</f>
        <v>0</v>
      </c>
      <c r="AT11" s="874">
        <f>IF(AT10=31,WEEKDAY(DATE($X$2,$AB$2,31)),0)</f>
        <v>0</v>
      </c>
      <c r="AU11" s="878"/>
      <c r="AV11" s="886"/>
      <c r="AW11" s="878"/>
      <c r="AX11" s="886"/>
      <c r="AY11" s="894"/>
      <c r="AZ11" s="894"/>
      <c r="BA11" s="894"/>
      <c r="BB11" s="894"/>
      <c r="BC11" s="894"/>
      <c r="BD11" s="894"/>
    </row>
    <row r="12" spans="1:57" ht="20.25" customHeight="1">
      <c r="A12" s="690"/>
      <c r="B12" s="696"/>
      <c r="C12" s="704"/>
      <c r="D12" s="719"/>
      <c r="E12" s="730"/>
      <c r="F12" s="719"/>
      <c r="G12" s="730"/>
      <c r="H12" s="704"/>
      <c r="I12" s="704"/>
      <c r="J12" s="704"/>
      <c r="K12" s="719"/>
      <c r="L12" s="730"/>
      <c r="M12" s="704"/>
      <c r="N12" s="704"/>
      <c r="O12" s="788"/>
      <c r="P12" s="798" t="str">
        <f t="shared" ref="P12:AQ12" si="0">IF(P11=1,"日",IF(P11=2,"月",IF(P11=3,"火",IF(P11=4,"水",IF(P11=5,"木",IF(P11=6,"金","土"))))))</f>
        <v>月</v>
      </c>
      <c r="Q12" s="806" t="str">
        <f t="shared" si="0"/>
        <v>火</v>
      </c>
      <c r="R12" s="806" t="str">
        <f t="shared" si="0"/>
        <v>水</v>
      </c>
      <c r="S12" s="806" t="str">
        <f t="shared" si="0"/>
        <v>木</v>
      </c>
      <c r="T12" s="806" t="str">
        <f t="shared" si="0"/>
        <v>金</v>
      </c>
      <c r="U12" s="806" t="str">
        <f t="shared" si="0"/>
        <v>土</v>
      </c>
      <c r="V12" s="825" t="str">
        <f t="shared" si="0"/>
        <v>日</v>
      </c>
      <c r="W12" s="798" t="str">
        <f t="shared" si="0"/>
        <v>月</v>
      </c>
      <c r="X12" s="806" t="str">
        <f t="shared" si="0"/>
        <v>火</v>
      </c>
      <c r="Y12" s="806" t="str">
        <f t="shared" si="0"/>
        <v>水</v>
      </c>
      <c r="Z12" s="806" t="str">
        <f t="shared" si="0"/>
        <v>木</v>
      </c>
      <c r="AA12" s="806" t="str">
        <f t="shared" si="0"/>
        <v>金</v>
      </c>
      <c r="AB12" s="806" t="str">
        <f t="shared" si="0"/>
        <v>土</v>
      </c>
      <c r="AC12" s="825" t="str">
        <f t="shared" si="0"/>
        <v>日</v>
      </c>
      <c r="AD12" s="798" t="str">
        <f t="shared" si="0"/>
        <v>月</v>
      </c>
      <c r="AE12" s="806" t="str">
        <f t="shared" si="0"/>
        <v>火</v>
      </c>
      <c r="AF12" s="806" t="str">
        <f t="shared" si="0"/>
        <v>水</v>
      </c>
      <c r="AG12" s="806" t="str">
        <f t="shared" si="0"/>
        <v>木</v>
      </c>
      <c r="AH12" s="806" t="str">
        <f t="shared" si="0"/>
        <v>金</v>
      </c>
      <c r="AI12" s="806" t="str">
        <f t="shared" si="0"/>
        <v>土</v>
      </c>
      <c r="AJ12" s="825" t="str">
        <f t="shared" si="0"/>
        <v>日</v>
      </c>
      <c r="AK12" s="798" t="str">
        <f t="shared" si="0"/>
        <v>月</v>
      </c>
      <c r="AL12" s="806" t="str">
        <f t="shared" si="0"/>
        <v>火</v>
      </c>
      <c r="AM12" s="806" t="str">
        <f t="shared" si="0"/>
        <v>水</v>
      </c>
      <c r="AN12" s="806" t="str">
        <f t="shared" si="0"/>
        <v>木</v>
      </c>
      <c r="AO12" s="806" t="str">
        <f t="shared" si="0"/>
        <v>金</v>
      </c>
      <c r="AP12" s="806" t="str">
        <f t="shared" si="0"/>
        <v>土</v>
      </c>
      <c r="AQ12" s="825" t="str">
        <f t="shared" si="0"/>
        <v>日</v>
      </c>
      <c r="AR12" s="806" t="str">
        <f>IF(AR11=1,"日",IF(AR11=2,"月",IF(AR11=3,"火",IF(AR11=4,"水",IF(AR11=5,"木",IF(AR11=6,"金",IF(AR11=0,"","土")))))))</f>
        <v/>
      </c>
      <c r="AS12" s="806" t="str">
        <f>IF(AS11=1,"日",IF(AS11=2,"月",IF(AS11=3,"火",IF(AS11=4,"水",IF(AS11=5,"木",IF(AS11=6,"金",IF(AS11=0,"","土")))))))</f>
        <v/>
      </c>
      <c r="AT12" s="875" t="str">
        <f>IF(AT11=1,"日",IF(AT11=2,"月",IF(AT11=3,"火",IF(AT11=4,"水",IF(AT11=5,"木",IF(AT11=6,"金",IF(AT11=0,"","土")))))))</f>
        <v/>
      </c>
      <c r="AU12" s="879"/>
      <c r="AV12" s="887"/>
      <c r="AW12" s="879"/>
      <c r="AX12" s="887"/>
      <c r="AY12" s="894"/>
      <c r="AZ12" s="894"/>
      <c r="BA12" s="894"/>
      <c r="BB12" s="894"/>
      <c r="BC12" s="894"/>
      <c r="BD12" s="894"/>
    </row>
    <row r="13" spans="1:57" ht="39.950000000000003" customHeight="1">
      <c r="A13" s="690"/>
      <c r="B13" s="697">
        <v>1</v>
      </c>
      <c r="C13" s="705"/>
      <c r="D13" s="720"/>
      <c r="E13" s="731"/>
      <c r="F13" s="737"/>
      <c r="G13" s="746"/>
      <c r="H13" s="752"/>
      <c r="I13" s="752"/>
      <c r="J13" s="752"/>
      <c r="K13" s="764"/>
      <c r="L13" s="768"/>
      <c r="M13" s="777"/>
      <c r="N13" s="777"/>
      <c r="O13" s="789"/>
      <c r="P13" s="799"/>
      <c r="Q13" s="807"/>
      <c r="R13" s="807"/>
      <c r="S13" s="807"/>
      <c r="T13" s="807"/>
      <c r="U13" s="807"/>
      <c r="V13" s="826"/>
      <c r="W13" s="799"/>
      <c r="X13" s="807"/>
      <c r="Y13" s="807"/>
      <c r="Z13" s="807"/>
      <c r="AA13" s="807"/>
      <c r="AB13" s="807"/>
      <c r="AC13" s="826"/>
      <c r="AD13" s="799"/>
      <c r="AE13" s="807"/>
      <c r="AF13" s="807"/>
      <c r="AG13" s="807"/>
      <c r="AH13" s="807"/>
      <c r="AI13" s="807"/>
      <c r="AJ13" s="826"/>
      <c r="AK13" s="799"/>
      <c r="AL13" s="807"/>
      <c r="AM13" s="807"/>
      <c r="AN13" s="807"/>
      <c r="AO13" s="807"/>
      <c r="AP13" s="807"/>
      <c r="AQ13" s="826"/>
      <c r="AR13" s="799"/>
      <c r="AS13" s="807"/>
      <c r="AT13" s="826"/>
      <c r="AU13" s="880">
        <f t="shared" ref="AU13:AU30" si="1">IF($AZ$3="４週",SUM(P13:AQ13),IF($AZ$3="暦月",SUM(P13:AT13),""))</f>
        <v>0</v>
      </c>
      <c r="AV13" s="888"/>
      <c r="AW13" s="880">
        <f t="shared" ref="AW13:AW30" si="2">IF($AZ$3="４週",AU13/4,IF($AZ$3="暦月",AU13/($AZ$6/7),""))</f>
        <v>0</v>
      </c>
      <c r="AX13" s="888"/>
      <c r="AY13" s="895"/>
      <c r="AZ13" s="900"/>
      <c r="BA13" s="900"/>
      <c r="BB13" s="900"/>
      <c r="BC13" s="900"/>
      <c r="BD13" s="905"/>
    </row>
    <row r="14" spans="1:57" ht="39.950000000000003" customHeight="1">
      <c r="A14" s="690"/>
      <c r="B14" s="698">
        <f t="shared" ref="B14:B30" si="3">B13+1</f>
        <v>2</v>
      </c>
      <c r="C14" s="706"/>
      <c r="D14" s="721"/>
      <c r="E14" s="732"/>
      <c r="F14" s="738"/>
      <c r="G14" s="747"/>
      <c r="H14" s="753"/>
      <c r="I14" s="753"/>
      <c r="J14" s="753"/>
      <c r="K14" s="765"/>
      <c r="L14" s="769"/>
      <c r="M14" s="778"/>
      <c r="N14" s="778"/>
      <c r="O14" s="790"/>
      <c r="P14" s="800"/>
      <c r="Q14" s="808"/>
      <c r="R14" s="808"/>
      <c r="S14" s="808"/>
      <c r="T14" s="808"/>
      <c r="U14" s="808"/>
      <c r="V14" s="827"/>
      <c r="W14" s="800"/>
      <c r="X14" s="808"/>
      <c r="Y14" s="808"/>
      <c r="Z14" s="808"/>
      <c r="AA14" s="808"/>
      <c r="AB14" s="808"/>
      <c r="AC14" s="827"/>
      <c r="AD14" s="800"/>
      <c r="AE14" s="808"/>
      <c r="AF14" s="808"/>
      <c r="AG14" s="808"/>
      <c r="AH14" s="808"/>
      <c r="AI14" s="808"/>
      <c r="AJ14" s="827"/>
      <c r="AK14" s="800"/>
      <c r="AL14" s="808"/>
      <c r="AM14" s="808"/>
      <c r="AN14" s="808"/>
      <c r="AO14" s="808"/>
      <c r="AP14" s="808"/>
      <c r="AQ14" s="827"/>
      <c r="AR14" s="800"/>
      <c r="AS14" s="808"/>
      <c r="AT14" s="827"/>
      <c r="AU14" s="881">
        <f t="shared" si="1"/>
        <v>0</v>
      </c>
      <c r="AV14" s="889"/>
      <c r="AW14" s="881">
        <f t="shared" si="2"/>
        <v>0</v>
      </c>
      <c r="AX14" s="889"/>
      <c r="AY14" s="896"/>
      <c r="AZ14" s="901"/>
      <c r="BA14" s="901"/>
      <c r="BB14" s="901"/>
      <c r="BC14" s="901"/>
      <c r="BD14" s="906"/>
    </row>
    <row r="15" spans="1:57" ht="39.950000000000003" customHeight="1">
      <c r="A15" s="690"/>
      <c r="B15" s="698">
        <f t="shared" si="3"/>
        <v>3</v>
      </c>
      <c r="C15" s="706"/>
      <c r="D15" s="721"/>
      <c r="E15" s="732"/>
      <c r="F15" s="738"/>
      <c r="G15" s="747"/>
      <c r="H15" s="753"/>
      <c r="I15" s="753"/>
      <c r="J15" s="753"/>
      <c r="K15" s="765"/>
      <c r="L15" s="769"/>
      <c r="M15" s="778"/>
      <c r="N15" s="778"/>
      <c r="O15" s="790"/>
      <c r="P15" s="800"/>
      <c r="Q15" s="808"/>
      <c r="R15" s="808"/>
      <c r="S15" s="808"/>
      <c r="T15" s="808"/>
      <c r="U15" s="808"/>
      <c r="V15" s="827"/>
      <c r="W15" s="800"/>
      <c r="X15" s="808"/>
      <c r="Y15" s="808"/>
      <c r="Z15" s="808"/>
      <c r="AA15" s="808"/>
      <c r="AB15" s="808"/>
      <c r="AC15" s="827"/>
      <c r="AD15" s="800"/>
      <c r="AE15" s="808"/>
      <c r="AF15" s="808"/>
      <c r="AG15" s="808"/>
      <c r="AH15" s="808"/>
      <c r="AI15" s="808"/>
      <c r="AJ15" s="827"/>
      <c r="AK15" s="800"/>
      <c r="AL15" s="808"/>
      <c r="AM15" s="808"/>
      <c r="AN15" s="808"/>
      <c r="AO15" s="808"/>
      <c r="AP15" s="808"/>
      <c r="AQ15" s="827"/>
      <c r="AR15" s="800"/>
      <c r="AS15" s="808"/>
      <c r="AT15" s="827"/>
      <c r="AU15" s="881">
        <f t="shared" si="1"/>
        <v>0</v>
      </c>
      <c r="AV15" s="889"/>
      <c r="AW15" s="881">
        <f t="shared" si="2"/>
        <v>0</v>
      </c>
      <c r="AX15" s="889"/>
      <c r="AY15" s="896"/>
      <c r="AZ15" s="901"/>
      <c r="BA15" s="901"/>
      <c r="BB15" s="901"/>
      <c r="BC15" s="901"/>
      <c r="BD15" s="906"/>
    </row>
    <row r="16" spans="1:57" ht="39.950000000000003" customHeight="1">
      <c r="A16" s="690"/>
      <c r="B16" s="698">
        <f t="shared" si="3"/>
        <v>4</v>
      </c>
      <c r="C16" s="706"/>
      <c r="D16" s="721"/>
      <c r="E16" s="732"/>
      <c r="F16" s="738"/>
      <c r="G16" s="747"/>
      <c r="H16" s="753"/>
      <c r="I16" s="753"/>
      <c r="J16" s="753"/>
      <c r="K16" s="765"/>
      <c r="L16" s="769"/>
      <c r="M16" s="778"/>
      <c r="N16" s="778"/>
      <c r="O16" s="790"/>
      <c r="P16" s="800"/>
      <c r="Q16" s="808"/>
      <c r="R16" s="808"/>
      <c r="S16" s="808"/>
      <c r="T16" s="808"/>
      <c r="U16" s="808"/>
      <c r="V16" s="827"/>
      <c r="W16" s="800"/>
      <c r="X16" s="808"/>
      <c r="Y16" s="808"/>
      <c r="Z16" s="808"/>
      <c r="AA16" s="808"/>
      <c r="AB16" s="808"/>
      <c r="AC16" s="827"/>
      <c r="AD16" s="800"/>
      <c r="AE16" s="808"/>
      <c r="AF16" s="808"/>
      <c r="AG16" s="808"/>
      <c r="AH16" s="808"/>
      <c r="AI16" s="808"/>
      <c r="AJ16" s="827"/>
      <c r="AK16" s="800"/>
      <c r="AL16" s="808"/>
      <c r="AM16" s="808"/>
      <c r="AN16" s="808"/>
      <c r="AO16" s="808"/>
      <c r="AP16" s="808"/>
      <c r="AQ16" s="827"/>
      <c r="AR16" s="800"/>
      <c r="AS16" s="808"/>
      <c r="AT16" s="827"/>
      <c r="AU16" s="881">
        <f t="shared" si="1"/>
        <v>0</v>
      </c>
      <c r="AV16" s="889"/>
      <c r="AW16" s="881">
        <f t="shared" si="2"/>
        <v>0</v>
      </c>
      <c r="AX16" s="889"/>
      <c r="AY16" s="896"/>
      <c r="AZ16" s="901"/>
      <c r="BA16" s="901"/>
      <c r="BB16" s="901"/>
      <c r="BC16" s="901"/>
      <c r="BD16" s="906"/>
    </row>
    <row r="17" spans="1:56" ht="39.950000000000003" customHeight="1">
      <c r="A17" s="690"/>
      <c r="B17" s="698">
        <f t="shared" si="3"/>
        <v>5</v>
      </c>
      <c r="C17" s="706"/>
      <c r="D17" s="721"/>
      <c r="E17" s="732"/>
      <c r="F17" s="738"/>
      <c r="G17" s="747"/>
      <c r="H17" s="753"/>
      <c r="I17" s="753"/>
      <c r="J17" s="753"/>
      <c r="K17" s="765"/>
      <c r="L17" s="769"/>
      <c r="M17" s="778"/>
      <c r="N17" s="778"/>
      <c r="O17" s="790"/>
      <c r="P17" s="800"/>
      <c r="Q17" s="808"/>
      <c r="R17" s="808"/>
      <c r="S17" s="808"/>
      <c r="T17" s="808"/>
      <c r="U17" s="808"/>
      <c r="V17" s="827"/>
      <c r="W17" s="800"/>
      <c r="X17" s="808"/>
      <c r="Y17" s="808"/>
      <c r="Z17" s="808"/>
      <c r="AA17" s="808"/>
      <c r="AB17" s="808"/>
      <c r="AC17" s="827"/>
      <c r="AD17" s="800"/>
      <c r="AE17" s="808"/>
      <c r="AF17" s="808"/>
      <c r="AG17" s="808"/>
      <c r="AH17" s="808"/>
      <c r="AI17" s="808"/>
      <c r="AJ17" s="827"/>
      <c r="AK17" s="800"/>
      <c r="AL17" s="808"/>
      <c r="AM17" s="808"/>
      <c r="AN17" s="808"/>
      <c r="AO17" s="808"/>
      <c r="AP17" s="808"/>
      <c r="AQ17" s="827"/>
      <c r="AR17" s="800"/>
      <c r="AS17" s="808"/>
      <c r="AT17" s="827"/>
      <c r="AU17" s="881">
        <f t="shared" si="1"/>
        <v>0</v>
      </c>
      <c r="AV17" s="889"/>
      <c r="AW17" s="881">
        <f t="shared" si="2"/>
        <v>0</v>
      </c>
      <c r="AX17" s="889"/>
      <c r="AY17" s="896"/>
      <c r="AZ17" s="901"/>
      <c r="BA17" s="901"/>
      <c r="BB17" s="901"/>
      <c r="BC17" s="901"/>
      <c r="BD17" s="906"/>
    </row>
    <row r="18" spans="1:56" ht="39.950000000000003" customHeight="1">
      <c r="A18" s="690"/>
      <c r="B18" s="698">
        <f t="shared" si="3"/>
        <v>6</v>
      </c>
      <c r="C18" s="706"/>
      <c r="D18" s="721"/>
      <c r="E18" s="732"/>
      <c r="F18" s="738"/>
      <c r="G18" s="747"/>
      <c r="H18" s="753"/>
      <c r="I18" s="753"/>
      <c r="J18" s="753"/>
      <c r="K18" s="765"/>
      <c r="L18" s="769"/>
      <c r="M18" s="778"/>
      <c r="N18" s="778"/>
      <c r="O18" s="790"/>
      <c r="P18" s="800"/>
      <c r="Q18" s="808"/>
      <c r="R18" s="808"/>
      <c r="S18" s="808"/>
      <c r="T18" s="808"/>
      <c r="U18" s="808"/>
      <c r="V18" s="827"/>
      <c r="W18" s="800"/>
      <c r="X18" s="808"/>
      <c r="Y18" s="808"/>
      <c r="Z18" s="808"/>
      <c r="AA18" s="808"/>
      <c r="AB18" s="808"/>
      <c r="AC18" s="827"/>
      <c r="AD18" s="800"/>
      <c r="AE18" s="808"/>
      <c r="AF18" s="808"/>
      <c r="AG18" s="808"/>
      <c r="AH18" s="808"/>
      <c r="AI18" s="808"/>
      <c r="AJ18" s="827"/>
      <c r="AK18" s="800"/>
      <c r="AL18" s="808"/>
      <c r="AM18" s="808"/>
      <c r="AN18" s="808"/>
      <c r="AO18" s="808"/>
      <c r="AP18" s="808"/>
      <c r="AQ18" s="827"/>
      <c r="AR18" s="800"/>
      <c r="AS18" s="808"/>
      <c r="AT18" s="827"/>
      <c r="AU18" s="881">
        <f t="shared" si="1"/>
        <v>0</v>
      </c>
      <c r="AV18" s="889"/>
      <c r="AW18" s="881">
        <f t="shared" si="2"/>
        <v>0</v>
      </c>
      <c r="AX18" s="889"/>
      <c r="AY18" s="896"/>
      <c r="AZ18" s="901"/>
      <c r="BA18" s="901"/>
      <c r="BB18" s="901"/>
      <c r="BC18" s="901"/>
      <c r="BD18" s="906"/>
    </row>
    <row r="19" spans="1:56" ht="39.950000000000003" customHeight="1">
      <c r="A19" s="690"/>
      <c r="B19" s="698">
        <f t="shared" si="3"/>
        <v>7</v>
      </c>
      <c r="C19" s="706"/>
      <c r="D19" s="721"/>
      <c r="E19" s="732"/>
      <c r="F19" s="738"/>
      <c r="G19" s="747"/>
      <c r="H19" s="753"/>
      <c r="I19" s="753"/>
      <c r="J19" s="753"/>
      <c r="K19" s="765"/>
      <c r="L19" s="769"/>
      <c r="M19" s="778"/>
      <c r="N19" s="778"/>
      <c r="O19" s="790"/>
      <c r="P19" s="800"/>
      <c r="Q19" s="808"/>
      <c r="R19" s="808"/>
      <c r="S19" s="808"/>
      <c r="T19" s="808"/>
      <c r="U19" s="808"/>
      <c r="V19" s="827"/>
      <c r="W19" s="800"/>
      <c r="X19" s="808"/>
      <c r="Y19" s="808"/>
      <c r="Z19" s="808"/>
      <c r="AA19" s="808"/>
      <c r="AB19" s="808"/>
      <c r="AC19" s="827"/>
      <c r="AD19" s="800"/>
      <c r="AE19" s="808"/>
      <c r="AF19" s="808"/>
      <c r="AG19" s="808"/>
      <c r="AH19" s="808"/>
      <c r="AI19" s="808"/>
      <c r="AJ19" s="827"/>
      <c r="AK19" s="800"/>
      <c r="AL19" s="808"/>
      <c r="AM19" s="808"/>
      <c r="AN19" s="808"/>
      <c r="AO19" s="808"/>
      <c r="AP19" s="808"/>
      <c r="AQ19" s="827"/>
      <c r="AR19" s="800"/>
      <c r="AS19" s="808"/>
      <c r="AT19" s="827"/>
      <c r="AU19" s="881">
        <f t="shared" si="1"/>
        <v>0</v>
      </c>
      <c r="AV19" s="889"/>
      <c r="AW19" s="881">
        <f t="shared" si="2"/>
        <v>0</v>
      </c>
      <c r="AX19" s="889"/>
      <c r="AY19" s="896"/>
      <c r="AZ19" s="901"/>
      <c r="BA19" s="901"/>
      <c r="BB19" s="901"/>
      <c r="BC19" s="901"/>
      <c r="BD19" s="906"/>
    </row>
    <row r="20" spans="1:56" ht="39.950000000000003" customHeight="1">
      <c r="A20" s="690"/>
      <c r="B20" s="698">
        <f t="shared" si="3"/>
        <v>8</v>
      </c>
      <c r="C20" s="706"/>
      <c r="D20" s="721"/>
      <c r="E20" s="732"/>
      <c r="F20" s="738"/>
      <c r="G20" s="747"/>
      <c r="H20" s="753"/>
      <c r="I20" s="753"/>
      <c r="J20" s="753"/>
      <c r="K20" s="765"/>
      <c r="L20" s="769"/>
      <c r="M20" s="778"/>
      <c r="N20" s="778"/>
      <c r="O20" s="790"/>
      <c r="P20" s="800"/>
      <c r="Q20" s="808"/>
      <c r="R20" s="808"/>
      <c r="S20" s="808"/>
      <c r="T20" s="808"/>
      <c r="U20" s="808"/>
      <c r="V20" s="827"/>
      <c r="W20" s="800"/>
      <c r="X20" s="808"/>
      <c r="Y20" s="808"/>
      <c r="Z20" s="808"/>
      <c r="AA20" s="808"/>
      <c r="AB20" s="808"/>
      <c r="AC20" s="827"/>
      <c r="AD20" s="800"/>
      <c r="AE20" s="808"/>
      <c r="AF20" s="808"/>
      <c r="AG20" s="808"/>
      <c r="AH20" s="808"/>
      <c r="AI20" s="808"/>
      <c r="AJ20" s="827"/>
      <c r="AK20" s="800"/>
      <c r="AL20" s="808"/>
      <c r="AM20" s="808"/>
      <c r="AN20" s="808"/>
      <c r="AO20" s="808"/>
      <c r="AP20" s="808"/>
      <c r="AQ20" s="827"/>
      <c r="AR20" s="800"/>
      <c r="AS20" s="808"/>
      <c r="AT20" s="827"/>
      <c r="AU20" s="881">
        <f t="shared" si="1"/>
        <v>0</v>
      </c>
      <c r="AV20" s="889"/>
      <c r="AW20" s="881">
        <f t="shared" si="2"/>
        <v>0</v>
      </c>
      <c r="AX20" s="889"/>
      <c r="AY20" s="896"/>
      <c r="AZ20" s="901"/>
      <c r="BA20" s="901"/>
      <c r="BB20" s="901"/>
      <c r="BC20" s="901"/>
      <c r="BD20" s="906"/>
    </row>
    <row r="21" spans="1:56" ht="39.950000000000003" customHeight="1">
      <c r="A21" s="690"/>
      <c r="B21" s="698">
        <f t="shared" si="3"/>
        <v>9</v>
      </c>
      <c r="C21" s="706"/>
      <c r="D21" s="721"/>
      <c r="E21" s="732"/>
      <c r="F21" s="738"/>
      <c r="G21" s="747"/>
      <c r="H21" s="753"/>
      <c r="I21" s="753"/>
      <c r="J21" s="753"/>
      <c r="K21" s="765"/>
      <c r="L21" s="769"/>
      <c r="M21" s="778"/>
      <c r="N21" s="778"/>
      <c r="O21" s="790"/>
      <c r="P21" s="800"/>
      <c r="Q21" s="808"/>
      <c r="R21" s="808"/>
      <c r="S21" s="808"/>
      <c r="T21" s="808"/>
      <c r="U21" s="808"/>
      <c r="V21" s="827"/>
      <c r="W21" s="800"/>
      <c r="X21" s="808"/>
      <c r="Y21" s="808"/>
      <c r="Z21" s="808"/>
      <c r="AA21" s="808"/>
      <c r="AB21" s="808"/>
      <c r="AC21" s="827"/>
      <c r="AD21" s="800"/>
      <c r="AE21" s="808"/>
      <c r="AF21" s="808"/>
      <c r="AG21" s="808"/>
      <c r="AH21" s="808"/>
      <c r="AI21" s="808"/>
      <c r="AJ21" s="827"/>
      <c r="AK21" s="800"/>
      <c r="AL21" s="808"/>
      <c r="AM21" s="808"/>
      <c r="AN21" s="808"/>
      <c r="AO21" s="808"/>
      <c r="AP21" s="808"/>
      <c r="AQ21" s="827"/>
      <c r="AR21" s="800"/>
      <c r="AS21" s="808"/>
      <c r="AT21" s="827"/>
      <c r="AU21" s="881">
        <f t="shared" si="1"/>
        <v>0</v>
      </c>
      <c r="AV21" s="889"/>
      <c r="AW21" s="881">
        <f t="shared" si="2"/>
        <v>0</v>
      </c>
      <c r="AX21" s="889"/>
      <c r="AY21" s="896"/>
      <c r="AZ21" s="901"/>
      <c r="BA21" s="901"/>
      <c r="BB21" s="901"/>
      <c r="BC21" s="901"/>
      <c r="BD21" s="906"/>
    </row>
    <row r="22" spans="1:56" ht="39.950000000000003" customHeight="1">
      <c r="A22" s="690"/>
      <c r="B22" s="698">
        <f t="shared" si="3"/>
        <v>10</v>
      </c>
      <c r="C22" s="706"/>
      <c r="D22" s="721"/>
      <c r="E22" s="732"/>
      <c r="F22" s="738"/>
      <c r="G22" s="747"/>
      <c r="H22" s="753"/>
      <c r="I22" s="753"/>
      <c r="J22" s="753"/>
      <c r="K22" s="765"/>
      <c r="L22" s="769"/>
      <c r="M22" s="778"/>
      <c r="N22" s="778"/>
      <c r="O22" s="790"/>
      <c r="P22" s="800"/>
      <c r="Q22" s="808"/>
      <c r="R22" s="808"/>
      <c r="S22" s="808"/>
      <c r="T22" s="808"/>
      <c r="U22" s="808"/>
      <c r="V22" s="827"/>
      <c r="W22" s="800"/>
      <c r="X22" s="808"/>
      <c r="Y22" s="808"/>
      <c r="Z22" s="808"/>
      <c r="AA22" s="808"/>
      <c r="AB22" s="808"/>
      <c r="AC22" s="827"/>
      <c r="AD22" s="800"/>
      <c r="AE22" s="808"/>
      <c r="AF22" s="808"/>
      <c r="AG22" s="808"/>
      <c r="AH22" s="808"/>
      <c r="AI22" s="808"/>
      <c r="AJ22" s="827"/>
      <c r="AK22" s="800"/>
      <c r="AL22" s="808"/>
      <c r="AM22" s="808"/>
      <c r="AN22" s="808"/>
      <c r="AO22" s="808"/>
      <c r="AP22" s="808"/>
      <c r="AQ22" s="827"/>
      <c r="AR22" s="800"/>
      <c r="AS22" s="808"/>
      <c r="AT22" s="827"/>
      <c r="AU22" s="881">
        <f t="shared" si="1"/>
        <v>0</v>
      </c>
      <c r="AV22" s="889"/>
      <c r="AW22" s="881">
        <f t="shared" si="2"/>
        <v>0</v>
      </c>
      <c r="AX22" s="889"/>
      <c r="AY22" s="896"/>
      <c r="AZ22" s="901"/>
      <c r="BA22" s="901"/>
      <c r="BB22" s="901"/>
      <c r="BC22" s="901"/>
      <c r="BD22" s="906"/>
    </row>
    <row r="23" spans="1:56" ht="39.950000000000003" customHeight="1">
      <c r="A23" s="690"/>
      <c r="B23" s="698">
        <f t="shared" si="3"/>
        <v>11</v>
      </c>
      <c r="C23" s="706"/>
      <c r="D23" s="721"/>
      <c r="E23" s="732"/>
      <c r="F23" s="738"/>
      <c r="G23" s="747"/>
      <c r="H23" s="753"/>
      <c r="I23" s="753"/>
      <c r="J23" s="753"/>
      <c r="K23" s="765"/>
      <c r="L23" s="769"/>
      <c r="M23" s="778"/>
      <c r="N23" s="778"/>
      <c r="O23" s="790"/>
      <c r="P23" s="800"/>
      <c r="Q23" s="808"/>
      <c r="R23" s="808"/>
      <c r="S23" s="808"/>
      <c r="T23" s="808"/>
      <c r="U23" s="808"/>
      <c r="V23" s="827"/>
      <c r="W23" s="800"/>
      <c r="X23" s="808"/>
      <c r="Y23" s="808"/>
      <c r="Z23" s="808"/>
      <c r="AA23" s="808"/>
      <c r="AB23" s="808"/>
      <c r="AC23" s="827"/>
      <c r="AD23" s="800"/>
      <c r="AE23" s="808"/>
      <c r="AF23" s="808"/>
      <c r="AG23" s="808"/>
      <c r="AH23" s="808"/>
      <c r="AI23" s="808"/>
      <c r="AJ23" s="827"/>
      <c r="AK23" s="800"/>
      <c r="AL23" s="808"/>
      <c r="AM23" s="808"/>
      <c r="AN23" s="808"/>
      <c r="AO23" s="808"/>
      <c r="AP23" s="808"/>
      <c r="AQ23" s="827"/>
      <c r="AR23" s="800"/>
      <c r="AS23" s="808"/>
      <c r="AT23" s="827"/>
      <c r="AU23" s="881">
        <f t="shared" si="1"/>
        <v>0</v>
      </c>
      <c r="AV23" s="889"/>
      <c r="AW23" s="881">
        <f t="shared" si="2"/>
        <v>0</v>
      </c>
      <c r="AX23" s="889"/>
      <c r="AY23" s="896"/>
      <c r="AZ23" s="901"/>
      <c r="BA23" s="901"/>
      <c r="BB23" s="901"/>
      <c r="BC23" s="901"/>
      <c r="BD23" s="906"/>
    </row>
    <row r="24" spans="1:56" ht="39.950000000000003" customHeight="1">
      <c r="A24" s="690"/>
      <c r="B24" s="698">
        <f t="shared" si="3"/>
        <v>12</v>
      </c>
      <c r="C24" s="706"/>
      <c r="D24" s="721"/>
      <c r="E24" s="732"/>
      <c r="F24" s="738"/>
      <c r="G24" s="747"/>
      <c r="H24" s="753"/>
      <c r="I24" s="753"/>
      <c r="J24" s="753"/>
      <c r="K24" s="765"/>
      <c r="L24" s="769"/>
      <c r="M24" s="778"/>
      <c r="N24" s="778"/>
      <c r="O24" s="790"/>
      <c r="P24" s="800"/>
      <c r="Q24" s="808"/>
      <c r="R24" s="808"/>
      <c r="S24" s="808"/>
      <c r="T24" s="808"/>
      <c r="U24" s="808"/>
      <c r="V24" s="827"/>
      <c r="W24" s="800"/>
      <c r="X24" s="808"/>
      <c r="Y24" s="808"/>
      <c r="Z24" s="808"/>
      <c r="AA24" s="808"/>
      <c r="AB24" s="808"/>
      <c r="AC24" s="827"/>
      <c r="AD24" s="800"/>
      <c r="AE24" s="808"/>
      <c r="AF24" s="808"/>
      <c r="AG24" s="808"/>
      <c r="AH24" s="808"/>
      <c r="AI24" s="808"/>
      <c r="AJ24" s="827"/>
      <c r="AK24" s="800"/>
      <c r="AL24" s="808"/>
      <c r="AM24" s="808"/>
      <c r="AN24" s="808"/>
      <c r="AO24" s="808"/>
      <c r="AP24" s="808"/>
      <c r="AQ24" s="827"/>
      <c r="AR24" s="800"/>
      <c r="AS24" s="808"/>
      <c r="AT24" s="827"/>
      <c r="AU24" s="881">
        <f t="shared" si="1"/>
        <v>0</v>
      </c>
      <c r="AV24" s="889"/>
      <c r="AW24" s="881">
        <f t="shared" si="2"/>
        <v>0</v>
      </c>
      <c r="AX24" s="889"/>
      <c r="AY24" s="896"/>
      <c r="AZ24" s="901"/>
      <c r="BA24" s="901"/>
      <c r="BB24" s="901"/>
      <c r="BC24" s="901"/>
      <c r="BD24" s="906"/>
    </row>
    <row r="25" spans="1:56" ht="39.950000000000003" customHeight="1">
      <c r="A25" s="690"/>
      <c r="B25" s="698">
        <f t="shared" si="3"/>
        <v>13</v>
      </c>
      <c r="C25" s="706"/>
      <c r="D25" s="721"/>
      <c r="E25" s="732"/>
      <c r="F25" s="738"/>
      <c r="G25" s="747"/>
      <c r="H25" s="753"/>
      <c r="I25" s="753"/>
      <c r="J25" s="753"/>
      <c r="K25" s="765"/>
      <c r="L25" s="769"/>
      <c r="M25" s="778"/>
      <c r="N25" s="778"/>
      <c r="O25" s="790"/>
      <c r="P25" s="800"/>
      <c r="Q25" s="808"/>
      <c r="R25" s="808"/>
      <c r="S25" s="808"/>
      <c r="T25" s="808"/>
      <c r="U25" s="808"/>
      <c r="V25" s="827"/>
      <c r="W25" s="800"/>
      <c r="X25" s="808"/>
      <c r="Y25" s="808"/>
      <c r="Z25" s="808"/>
      <c r="AA25" s="808"/>
      <c r="AB25" s="808"/>
      <c r="AC25" s="827"/>
      <c r="AD25" s="800"/>
      <c r="AE25" s="808"/>
      <c r="AF25" s="808"/>
      <c r="AG25" s="808"/>
      <c r="AH25" s="808"/>
      <c r="AI25" s="808"/>
      <c r="AJ25" s="827"/>
      <c r="AK25" s="800"/>
      <c r="AL25" s="808"/>
      <c r="AM25" s="808"/>
      <c r="AN25" s="808"/>
      <c r="AO25" s="808"/>
      <c r="AP25" s="808"/>
      <c r="AQ25" s="827"/>
      <c r="AR25" s="800"/>
      <c r="AS25" s="808"/>
      <c r="AT25" s="827"/>
      <c r="AU25" s="881">
        <f t="shared" si="1"/>
        <v>0</v>
      </c>
      <c r="AV25" s="889"/>
      <c r="AW25" s="881">
        <f t="shared" si="2"/>
        <v>0</v>
      </c>
      <c r="AX25" s="889"/>
      <c r="AY25" s="896"/>
      <c r="AZ25" s="901"/>
      <c r="BA25" s="901"/>
      <c r="BB25" s="901"/>
      <c r="BC25" s="901"/>
      <c r="BD25" s="906"/>
    </row>
    <row r="26" spans="1:56" ht="39.950000000000003" customHeight="1">
      <c r="A26" s="690"/>
      <c r="B26" s="698">
        <f t="shared" si="3"/>
        <v>14</v>
      </c>
      <c r="C26" s="706"/>
      <c r="D26" s="721"/>
      <c r="E26" s="732"/>
      <c r="F26" s="738"/>
      <c r="G26" s="747"/>
      <c r="H26" s="753"/>
      <c r="I26" s="753"/>
      <c r="J26" s="753"/>
      <c r="K26" s="765"/>
      <c r="L26" s="769"/>
      <c r="M26" s="778"/>
      <c r="N26" s="778"/>
      <c r="O26" s="790"/>
      <c r="P26" s="800"/>
      <c r="Q26" s="808"/>
      <c r="R26" s="808"/>
      <c r="S26" s="808"/>
      <c r="T26" s="808"/>
      <c r="U26" s="808"/>
      <c r="V26" s="827"/>
      <c r="W26" s="800"/>
      <c r="X26" s="808"/>
      <c r="Y26" s="808"/>
      <c r="Z26" s="808"/>
      <c r="AA26" s="808"/>
      <c r="AB26" s="808"/>
      <c r="AC26" s="827"/>
      <c r="AD26" s="800"/>
      <c r="AE26" s="808"/>
      <c r="AF26" s="808"/>
      <c r="AG26" s="808"/>
      <c r="AH26" s="808"/>
      <c r="AI26" s="808"/>
      <c r="AJ26" s="827"/>
      <c r="AK26" s="800"/>
      <c r="AL26" s="808"/>
      <c r="AM26" s="808"/>
      <c r="AN26" s="808"/>
      <c r="AO26" s="808"/>
      <c r="AP26" s="808"/>
      <c r="AQ26" s="827"/>
      <c r="AR26" s="800"/>
      <c r="AS26" s="808"/>
      <c r="AT26" s="827"/>
      <c r="AU26" s="881">
        <f t="shared" si="1"/>
        <v>0</v>
      </c>
      <c r="AV26" s="889"/>
      <c r="AW26" s="881">
        <f t="shared" si="2"/>
        <v>0</v>
      </c>
      <c r="AX26" s="889"/>
      <c r="AY26" s="896"/>
      <c r="AZ26" s="901"/>
      <c r="BA26" s="901"/>
      <c r="BB26" s="901"/>
      <c r="BC26" s="901"/>
      <c r="BD26" s="906"/>
    </row>
    <row r="27" spans="1:56" ht="39.950000000000003" customHeight="1">
      <c r="A27" s="690"/>
      <c r="B27" s="698">
        <f t="shared" si="3"/>
        <v>15</v>
      </c>
      <c r="C27" s="706"/>
      <c r="D27" s="721"/>
      <c r="E27" s="732"/>
      <c r="F27" s="738"/>
      <c r="G27" s="747"/>
      <c r="H27" s="753"/>
      <c r="I27" s="753"/>
      <c r="J27" s="753"/>
      <c r="K27" s="765"/>
      <c r="L27" s="769"/>
      <c r="M27" s="778"/>
      <c r="N27" s="778"/>
      <c r="O27" s="790"/>
      <c r="P27" s="800"/>
      <c r="Q27" s="808"/>
      <c r="R27" s="808"/>
      <c r="S27" s="808"/>
      <c r="T27" s="808"/>
      <c r="U27" s="808"/>
      <c r="V27" s="827"/>
      <c r="W27" s="800"/>
      <c r="X27" s="808"/>
      <c r="Y27" s="808"/>
      <c r="Z27" s="808"/>
      <c r="AA27" s="808"/>
      <c r="AB27" s="808"/>
      <c r="AC27" s="827"/>
      <c r="AD27" s="800"/>
      <c r="AE27" s="808"/>
      <c r="AF27" s="808"/>
      <c r="AG27" s="808"/>
      <c r="AH27" s="808"/>
      <c r="AI27" s="808"/>
      <c r="AJ27" s="827"/>
      <c r="AK27" s="800"/>
      <c r="AL27" s="808"/>
      <c r="AM27" s="808"/>
      <c r="AN27" s="808"/>
      <c r="AO27" s="808"/>
      <c r="AP27" s="808"/>
      <c r="AQ27" s="827"/>
      <c r="AR27" s="800"/>
      <c r="AS27" s="808"/>
      <c r="AT27" s="827"/>
      <c r="AU27" s="881">
        <f t="shared" si="1"/>
        <v>0</v>
      </c>
      <c r="AV27" s="889"/>
      <c r="AW27" s="881">
        <f t="shared" si="2"/>
        <v>0</v>
      </c>
      <c r="AX27" s="889"/>
      <c r="AY27" s="896"/>
      <c r="AZ27" s="901"/>
      <c r="BA27" s="901"/>
      <c r="BB27" s="901"/>
      <c r="BC27" s="901"/>
      <c r="BD27" s="906"/>
    </row>
    <row r="28" spans="1:56" ht="39.950000000000003" customHeight="1">
      <c r="A28" s="690"/>
      <c r="B28" s="698">
        <f t="shared" si="3"/>
        <v>16</v>
      </c>
      <c r="C28" s="706"/>
      <c r="D28" s="721"/>
      <c r="E28" s="732"/>
      <c r="F28" s="738"/>
      <c r="G28" s="747"/>
      <c r="H28" s="753"/>
      <c r="I28" s="753"/>
      <c r="J28" s="753"/>
      <c r="K28" s="765"/>
      <c r="L28" s="769"/>
      <c r="M28" s="778"/>
      <c r="N28" s="778"/>
      <c r="O28" s="790"/>
      <c r="P28" s="800"/>
      <c r="Q28" s="808"/>
      <c r="R28" s="808"/>
      <c r="S28" s="808"/>
      <c r="T28" s="808"/>
      <c r="U28" s="808"/>
      <c r="V28" s="827"/>
      <c r="W28" s="800"/>
      <c r="X28" s="808"/>
      <c r="Y28" s="808"/>
      <c r="Z28" s="808"/>
      <c r="AA28" s="808"/>
      <c r="AB28" s="808"/>
      <c r="AC28" s="827"/>
      <c r="AD28" s="800"/>
      <c r="AE28" s="808"/>
      <c r="AF28" s="808"/>
      <c r="AG28" s="808"/>
      <c r="AH28" s="808"/>
      <c r="AI28" s="808"/>
      <c r="AJ28" s="827"/>
      <c r="AK28" s="800"/>
      <c r="AL28" s="808"/>
      <c r="AM28" s="808"/>
      <c r="AN28" s="808"/>
      <c r="AO28" s="808"/>
      <c r="AP28" s="808"/>
      <c r="AQ28" s="827"/>
      <c r="AR28" s="800"/>
      <c r="AS28" s="808"/>
      <c r="AT28" s="827"/>
      <c r="AU28" s="881">
        <f t="shared" si="1"/>
        <v>0</v>
      </c>
      <c r="AV28" s="889"/>
      <c r="AW28" s="881">
        <f t="shared" si="2"/>
        <v>0</v>
      </c>
      <c r="AX28" s="889"/>
      <c r="AY28" s="896"/>
      <c r="AZ28" s="901"/>
      <c r="BA28" s="901"/>
      <c r="BB28" s="901"/>
      <c r="BC28" s="901"/>
      <c r="BD28" s="906"/>
    </row>
    <row r="29" spans="1:56" ht="39.950000000000003" customHeight="1">
      <c r="A29" s="690"/>
      <c r="B29" s="698">
        <f t="shared" si="3"/>
        <v>17</v>
      </c>
      <c r="C29" s="706"/>
      <c r="D29" s="721"/>
      <c r="E29" s="732"/>
      <c r="F29" s="738"/>
      <c r="G29" s="747"/>
      <c r="H29" s="753"/>
      <c r="I29" s="753"/>
      <c r="J29" s="753"/>
      <c r="K29" s="765"/>
      <c r="L29" s="769"/>
      <c r="M29" s="778"/>
      <c r="N29" s="778"/>
      <c r="O29" s="790"/>
      <c r="P29" s="800"/>
      <c r="Q29" s="808"/>
      <c r="R29" s="808"/>
      <c r="S29" s="808"/>
      <c r="T29" s="808"/>
      <c r="U29" s="808"/>
      <c r="V29" s="827"/>
      <c r="W29" s="800"/>
      <c r="X29" s="808"/>
      <c r="Y29" s="808"/>
      <c r="Z29" s="808"/>
      <c r="AA29" s="808"/>
      <c r="AB29" s="808"/>
      <c r="AC29" s="827"/>
      <c r="AD29" s="800"/>
      <c r="AE29" s="808"/>
      <c r="AF29" s="808"/>
      <c r="AG29" s="808"/>
      <c r="AH29" s="808"/>
      <c r="AI29" s="808"/>
      <c r="AJ29" s="827"/>
      <c r="AK29" s="800"/>
      <c r="AL29" s="808"/>
      <c r="AM29" s="808"/>
      <c r="AN29" s="808"/>
      <c r="AO29" s="808"/>
      <c r="AP29" s="808"/>
      <c r="AQ29" s="827"/>
      <c r="AR29" s="800"/>
      <c r="AS29" s="808"/>
      <c r="AT29" s="827"/>
      <c r="AU29" s="881">
        <f t="shared" si="1"/>
        <v>0</v>
      </c>
      <c r="AV29" s="889"/>
      <c r="AW29" s="881">
        <f t="shared" si="2"/>
        <v>0</v>
      </c>
      <c r="AX29" s="889"/>
      <c r="AY29" s="896"/>
      <c r="AZ29" s="901"/>
      <c r="BA29" s="901"/>
      <c r="BB29" s="901"/>
      <c r="BC29" s="901"/>
      <c r="BD29" s="906"/>
    </row>
    <row r="30" spans="1:56" ht="39.950000000000003" customHeight="1">
      <c r="A30" s="690"/>
      <c r="B30" s="699">
        <f t="shared" si="3"/>
        <v>18</v>
      </c>
      <c r="C30" s="707"/>
      <c r="D30" s="722"/>
      <c r="E30" s="733"/>
      <c r="F30" s="739"/>
      <c r="G30" s="748"/>
      <c r="H30" s="754"/>
      <c r="I30" s="754"/>
      <c r="J30" s="754"/>
      <c r="K30" s="766"/>
      <c r="L30" s="770"/>
      <c r="M30" s="779"/>
      <c r="N30" s="779"/>
      <c r="O30" s="791"/>
      <c r="P30" s="801"/>
      <c r="Q30" s="809"/>
      <c r="R30" s="809"/>
      <c r="S30" s="809"/>
      <c r="T30" s="809"/>
      <c r="U30" s="809"/>
      <c r="V30" s="828"/>
      <c r="W30" s="801"/>
      <c r="X30" s="809"/>
      <c r="Y30" s="809"/>
      <c r="Z30" s="809"/>
      <c r="AA30" s="809"/>
      <c r="AB30" s="809"/>
      <c r="AC30" s="828"/>
      <c r="AD30" s="801"/>
      <c r="AE30" s="809"/>
      <c r="AF30" s="809"/>
      <c r="AG30" s="809"/>
      <c r="AH30" s="809"/>
      <c r="AI30" s="809"/>
      <c r="AJ30" s="828"/>
      <c r="AK30" s="801"/>
      <c r="AL30" s="809"/>
      <c r="AM30" s="809"/>
      <c r="AN30" s="809"/>
      <c r="AO30" s="809"/>
      <c r="AP30" s="809"/>
      <c r="AQ30" s="828"/>
      <c r="AR30" s="801"/>
      <c r="AS30" s="809"/>
      <c r="AT30" s="828"/>
      <c r="AU30" s="882">
        <f t="shared" si="1"/>
        <v>0</v>
      </c>
      <c r="AV30" s="890"/>
      <c r="AW30" s="882">
        <f t="shared" si="2"/>
        <v>0</v>
      </c>
      <c r="AX30" s="890"/>
      <c r="AY30" s="897"/>
      <c r="AZ30" s="902"/>
      <c r="BA30" s="902"/>
      <c r="BB30" s="902"/>
      <c r="BC30" s="902"/>
      <c r="BD30" s="907"/>
    </row>
    <row r="31" spans="1:56" ht="20.25" customHeight="1">
      <c r="A31" s="690"/>
      <c r="B31" s="690"/>
      <c r="C31" s="708"/>
      <c r="D31" s="723"/>
      <c r="E31" s="734"/>
      <c r="F31" s="740"/>
      <c r="G31" s="740"/>
      <c r="H31" s="740"/>
      <c r="I31" s="740"/>
      <c r="J31" s="740"/>
      <c r="K31" s="740"/>
      <c r="L31" s="740"/>
      <c r="M31" s="740"/>
      <c r="N31" s="740"/>
      <c r="O31" s="740"/>
      <c r="P31" s="740"/>
      <c r="Q31" s="740"/>
      <c r="R31" s="740"/>
      <c r="S31" s="740"/>
      <c r="T31" s="740"/>
      <c r="U31" s="740"/>
      <c r="V31" s="740"/>
      <c r="W31" s="740"/>
      <c r="X31" s="740"/>
      <c r="Y31" s="740"/>
      <c r="Z31" s="740"/>
      <c r="AA31" s="740"/>
      <c r="AB31" s="740"/>
      <c r="AC31" s="852"/>
      <c r="AD31" s="740"/>
      <c r="AE31" s="740"/>
      <c r="AF31" s="740"/>
      <c r="AG31" s="740"/>
      <c r="AH31" s="740"/>
      <c r="AI31" s="740"/>
      <c r="AJ31" s="740"/>
      <c r="AK31" s="740"/>
      <c r="AL31" s="740"/>
      <c r="AM31" s="740"/>
      <c r="AN31" s="740"/>
      <c r="AO31" s="740"/>
      <c r="AP31" s="740"/>
      <c r="AQ31" s="740"/>
      <c r="AR31" s="740"/>
      <c r="AS31" s="740"/>
      <c r="AT31" s="740"/>
      <c r="AU31" s="740"/>
      <c r="AV31" s="690"/>
      <c r="AW31" s="690"/>
      <c r="AX31" s="690"/>
      <c r="AY31" s="690"/>
      <c r="AZ31" s="690"/>
      <c r="BA31" s="690"/>
      <c r="BB31" s="690"/>
      <c r="BC31" s="690"/>
      <c r="BD31" s="690"/>
    </row>
    <row r="32" spans="1:56" ht="20.25" customHeight="1">
      <c r="A32" s="690"/>
      <c r="B32" s="690"/>
      <c r="C32" s="709" t="s">
        <v>335</v>
      </c>
      <c r="D32" s="723"/>
      <c r="E32" s="734"/>
      <c r="F32" s="740"/>
      <c r="G32" s="740"/>
      <c r="H32" s="740"/>
      <c r="I32" s="740"/>
      <c r="J32" s="740"/>
      <c r="K32" s="740"/>
      <c r="L32" s="740"/>
      <c r="M32" s="740"/>
      <c r="N32" s="740"/>
      <c r="O32" s="740"/>
      <c r="P32" s="740"/>
      <c r="Q32" s="740"/>
      <c r="R32" s="740"/>
      <c r="S32" s="740"/>
      <c r="T32" s="740"/>
      <c r="U32" s="740"/>
      <c r="V32" s="740"/>
      <c r="W32" s="740"/>
      <c r="X32" s="740"/>
      <c r="Y32" s="740"/>
      <c r="Z32" s="740"/>
      <c r="AA32" s="740"/>
      <c r="AB32" s="740"/>
      <c r="AC32" s="852"/>
      <c r="AD32" s="740"/>
      <c r="AE32" s="740"/>
      <c r="AF32" s="740"/>
      <c r="AG32" s="740"/>
      <c r="AH32" s="740"/>
      <c r="AI32" s="740"/>
      <c r="AJ32" s="740"/>
      <c r="AK32" s="740"/>
      <c r="AL32" s="740"/>
      <c r="AM32" s="740"/>
      <c r="AN32" s="740"/>
      <c r="AO32" s="740"/>
      <c r="AP32" s="740"/>
      <c r="AQ32" s="740"/>
      <c r="AR32" s="740"/>
      <c r="AS32" s="740"/>
      <c r="AT32" s="740"/>
      <c r="AU32" s="740"/>
      <c r="AV32" s="690"/>
      <c r="AW32" s="690"/>
      <c r="AX32" s="690"/>
      <c r="AY32" s="690"/>
      <c r="AZ32" s="690"/>
      <c r="BA32" s="690"/>
      <c r="BB32" s="690"/>
      <c r="BC32" s="690"/>
      <c r="BD32" s="690"/>
    </row>
    <row r="33" spans="1:56" ht="20.25" customHeight="1">
      <c r="A33" s="690"/>
      <c r="B33" s="690"/>
      <c r="C33" s="709" t="s">
        <v>336</v>
      </c>
      <c r="D33" s="724"/>
      <c r="E33" s="724"/>
      <c r="F33" s="727"/>
      <c r="G33" s="727"/>
      <c r="H33" s="727"/>
      <c r="I33" s="727"/>
      <c r="J33" s="727"/>
      <c r="K33" s="727"/>
      <c r="L33" s="727"/>
      <c r="M33" s="727"/>
      <c r="N33" s="727"/>
      <c r="O33" s="727"/>
      <c r="P33" s="727"/>
      <c r="Q33" s="727" t="s">
        <v>365</v>
      </c>
      <c r="R33" s="727"/>
      <c r="S33" s="727"/>
      <c r="T33" s="727"/>
      <c r="U33" s="727"/>
      <c r="V33" s="727"/>
      <c r="W33" s="727"/>
      <c r="X33" s="727"/>
      <c r="Y33" s="727"/>
      <c r="Z33" s="727"/>
      <c r="AA33" s="782"/>
      <c r="AB33" s="727"/>
      <c r="AC33" s="727"/>
      <c r="AD33" s="727"/>
      <c r="AE33" s="727"/>
      <c r="AF33" s="727"/>
      <c r="AG33" s="727"/>
      <c r="AH33" s="727"/>
      <c r="AI33" s="727" t="s">
        <v>391</v>
      </c>
      <c r="AJ33" s="727"/>
      <c r="AK33" s="727"/>
      <c r="AL33" s="727"/>
      <c r="AM33" s="727"/>
      <c r="AN33" s="727"/>
      <c r="AO33" s="858"/>
      <c r="AP33" s="858"/>
      <c r="AQ33" s="858"/>
      <c r="AR33" s="858"/>
      <c r="AS33" s="859"/>
      <c r="AT33" s="858"/>
      <c r="AU33" s="858"/>
      <c r="AV33" s="858"/>
      <c r="AW33" s="858"/>
      <c r="AX33" s="690"/>
      <c r="AY33" s="690"/>
      <c r="AZ33" s="690"/>
      <c r="BA33" s="690"/>
      <c r="BB33" s="690"/>
      <c r="BC33" s="690"/>
      <c r="BD33" s="690"/>
    </row>
    <row r="34" spans="1:56" ht="20.25" customHeight="1">
      <c r="A34" s="690"/>
      <c r="B34" s="690"/>
      <c r="C34" s="709" t="s">
        <v>17</v>
      </c>
      <c r="D34" s="724"/>
      <c r="E34" s="724"/>
      <c r="F34" s="727"/>
      <c r="G34" s="727"/>
      <c r="H34" s="727"/>
      <c r="I34" s="727"/>
      <c r="J34" s="727"/>
      <c r="K34" s="727"/>
      <c r="L34" s="771" t="s">
        <v>355</v>
      </c>
      <c r="M34" s="771"/>
      <c r="N34" s="727"/>
      <c r="O34" s="727"/>
      <c r="P34" s="727"/>
      <c r="Q34" s="727"/>
      <c r="R34" s="736" t="s">
        <v>368</v>
      </c>
      <c r="S34" s="736"/>
      <c r="T34" s="736" t="s">
        <v>181</v>
      </c>
      <c r="U34" s="736"/>
      <c r="V34" s="736"/>
      <c r="W34" s="736"/>
      <c r="X34" s="727"/>
      <c r="Y34" s="837" t="s">
        <v>386</v>
      </c>
      <c r="Z34" s="837"/>
      <c r="AA34" s="837"/>
      <c r="AB34" s="837"/>
      <c r="AC34" s="709"/>
      <c r="AD34" s="709"/>
      <c r="AE34" s="736" t="s">
        <v>367</v>
      </c>
      <c r="AF34" s="736"/>
      <c r="AG34" s="727"/>
      <c r="AH34" s="727"/>
      <c r="AI34" s="772" t="s">
        <v>392</v>
      </c>
      <c r="AJ34" s="780"/>
      <c r="AK34" s="772" t="s">
        <v>397</v>
      </c>
      <c r="AL34" s="835"/>
      <c r="AM34" s="835"/>
      <c r="AN34" s="780"/>
      <c r="AO34" s="858"/>
      <c r="AP34" s="858"/>
      <c r="AQ34" s="858"/>
      <c r="AR34" s="858"/>
      <c r="AS34" s="872"/>
      <c r="AT34" s="872"/>
      <c r="AU34" s="858"/>
      <c r="AV34" s="858"/>
      <c r="AW34" s="858"/>
      <c r="AX34" s="690"/>
      <c r="AY34" s="690"/>
      <c r="AZ34" s="690"/>
      <c r="BA34" s="690"/>
      <c r="BB34" s="690"/>
      <c r="BC34" s="690"/>
      <c r="BD34" s="690"/>
    </row>
    <row r="35" spans="1:56" ht="20.25" customHeight="1">
      <c r="A35" s="690"/>
      <c r="B35" s="690"/>
      <c r="C35" s="710"/>
      <c r="D35" s="725"/>
      <c r="E35" s="735"/>
      <c r="F35" s="741">
        <f>IF(AB2=1,10,IF(AB2=2,11,IF(AB2=3,12,AB2-3)))</f>
        <v>1</v>
      </c>
      <c r="G35" s="749"/>
      <c r="H35" s="741">
        <f>IF(AB2=1,11,IF(AB2=2,12,AB2-2))</f>
        <v>2</v>
      </c>
      <c r="I35" s="749"/>
      <c r="J35" s="741">
        <f>IF(AB2=1,12,AB2-1)</f>
        <v>3</v>
      </c>
      <c r="K35" s="749"/>
      <c r="L35" s="772" t="s">
        <v>238</v>
      </c>
      <c r="M35" s="780"/>
      <c r="N35" s="727"/>
      <c r="O35" s="727"/>
      <c r="P35" s="727"/>
      <c r="Q35" s="727"/>
      <c r="R35" s="712"/>
      <c r="S35" s="712"/>
      <c r="T35" s="712" t="s">
        <v>375</v>
      </c>
      <c r="U35" s="712"/>
      <c r="V35" s="712" t="s">
        <v>376</v>
      </c>
      <c r="W35" s="712"/>
      <c r="X35" s="727"/>
      <c r="Y35" s="712" t="s">
        <v>375</v>
      </c>
      <c r="Z35" s="712"/>
      <c r="AA35" s="712" t="s">
        <v>376</v>
      </c>
      <c r="AB35" s="712"/>
      <c r="AC35" s="709"/>
      <c r="AD35" s="709"/>
      <c r="AE35" s="736" t="s">
        <v>372</v>
      </c>
      <c r="AF35" s="736"/>
      <c r="AG35" s="727"/>
      <c r="AH35" s="727"/>
      <c r="AI35" s="772" t="s">
        <v>138</v>
      </c>
      <c r="AJ35" s="780"/>
      <c r="AK35" s="772" t="s">
        <v>225</v>
      </c>
      <c r="AL35" s="835"/>
      <c r="AM35" s="835"/>
      <c r="AN35" s="780"/>
      <c r="AO35" s="869"/>
      <c r="AP35" s="869"/>
      <c r="AQ35" s="858"/>
      <c r="AR35" s="857"/>
      <c r="AS35" s="869"/>
      <c r="AT35" s="869"/>
      <c r="AU35" s="858"/>
      <c r="AV35" s="858"/>
      <c r="AW35" s="858"/>
      <c r="AX35" s="690"/>
      <c r="AY35" s="690"/>
      <c r="AZ35" s="690"/>
      <c r="BA35" s="690"/>
      <c r="BB35" s="690"/>
      <c r="BC35" s="690"/>
      <c r="BD35" s="690"/>
    </row>
    <row r="36" spans="1:56" ht="20.25" customHeight="1">
      <c r="A36" s="690"/>
      <c r="B36" s="690"/>
      <c r="C36" s="710" t="s">
        <v>337</v>
      </c>
      <c r="D36" s="725"/>
      <c r="E36" s="735"/>
      <c r="F36" s="742"/>
      <c r="G36" s="742"/>
      <c r="H36" s="742"/>
      <c r="I36" s="742"/>
      <c r="J36" s="742"/>
      <c r="K36" s="742"/>
      <c r="L36" s="744">
        <f>SUM(F36:K36)</f>
        <v>0</v>
      </c>
      <c r="M36" s="744"/>
      <c r="N36" s="727"/>
      <c r="O36" s="727"/>
      <c r="P36" s="727"/>
      <c r="Q36" s="727"/>
      <c r="R36" s="772" t="s">
        <v>138</v>
      </c>
      <c r="S36" s="780"/>
      <c r="T36" s="817">
        <f>SUMIFS($AU$13:$AV$30,$C$13:$D$30,"訪問介護員",$E$13:$F$30,"A")+SUMIFS($AU$13:$AV$30,$C$13:$D$30,"サービス提供責任者",$E$13:$F$30,"A")</f>
        <v>0</v>
      </c>
      <c r="U36" s="820"/>
      <c r="V36" s="829">
        <f>SUMIFS($AW$13:$AX$30,$C$13:$D$30,"訪問介護員",$E$13:$F$30,"A")+SUMIFS($AW$13:$AX$30,$C$13:$D$30,"サービス提供責任者",$E$13:$F$30,"A")</f>
        <v>0</v>
      </c>
      <c r="W36" s="831"/>
      <c r="X36" s="727"/>
      <c r="Y36" s="838">
        <v>0</v>
      </c>
      <c r="Z36" s="841"/>
      <c r="AA36" s="844">
        <v>0</v>
      </c>
      <c r="AB36" s="848"/>
      <c r="AC36" s="709"/>
      <c r="AD36" s="709"/>
      <c r="AE36" s="838">
        <v>0</v>
      </c>
      <c r="AF36" s="841"/>
      <c r="AG36" s="727"/>
      <c r="AH36" s="727"/>
      <c r="AI36" s="772" t="s">
        <v>370</v>
      </c>
      <c r="AJ36" s="780"/>
      <c r="AK36" s="772" t="s">
        <v>127</v>
      </c>
      <c r="AL36" s="835"/>
      <c r="AM36" s="835"/>
      <c r="AN36" s="780"/>
      <c r="AO36" s="857"/>
      <c r="AP36" s="858"/>
      <c r="AQ36" s="871"/>
      <c r="AR36" s="871"/>
      <c r="AS36" s="871"/>
      <c r="AT36" s="871"/>
      <c r="AU36" s="858"/>
      <c r="AV36" s="858"/>
      <c r="AW36" s="858"/>
      <c r="AX36" s="690"/>
      <c r="AY36" s="690"/>
      <c r="AZ36" s="690"/>
      <c r="BA36" s="690"/>
      <c r="BB36" s="690"/>
      <c r="BC36" s="690"/>
      <c r="BD36" s="690"/>
    </row>
    <row r="37" spans="1:56" ht="20.25" customHeight="1">
      <c r="A37" s="690"/>
      <c r="B37" s="690"/>
      <c r="C37" s="710" t="s">
        <v>339</v>
      </c>
      <c r="D37" s="725"/>
      <c r="E37" s="735"/>
      <c r="F37" s="743"/>
      <c r="G37" s="750"/>
      <c r="H37" s="743"/>
      <c r="I37" s="750"/>
      <c r="J37" s="743"/>
      <c r="K37" s="750"/>
      <c r="L37" s="773">
        <f>SUM(F37:K37)</f>
        <v>0</v>
      </c>
      <c r="M37" s="781"/>
      <c r="N37" s="727"/>
      <c r="O37" s="727"/>
      <c r="P37" s="727"/>
      <c r="Q37" s="727"/>
      <c r="R37" s="772" t="s">
        <v>370</v>
      </c>
      <c r="S37" s="780"/>
      <c r="T37" s="817">
        <f>SUMIFS($AU$13:$AV$30,$C$13:$D$30,"訪問介護員",$E$13:$F$30,"B")+SUMIFS($AU$13:$AV$30,$C$13:$D$30,"サービス提供責任者",$E$13:$F$30,"B")</f>
        <v>0</v>
      </c>
      <c r="U37" s="820"/>
      <c r="V37" s="829">
        <f>SUMIFS($AW$13:$AX$30,$C$13:$D$30,"訪問介護員",$E$13:$F$30,"B")+SUMIFS($AW$13:$AX$30,$C$13:$D$30,"サービス提供責任者",$E$13:$F$30,"B")</f>
        <v>0</v>
      </c>
      <c r="W37" s="831"/>
      <c r="X37" s="727"/>
      <c r="Y37" s="838">
        <v>0</v>
      </c>
      <c r="Z37" s="841"/>
      <c r="AA37" s="844">
        <v>0</v>
      </c>
      <c r="AB37" s="848"/>
      <c r="AC37" s="709"/>
      <c r="AD37" s="709"/>
      <c r="AE37" s="838">
        <v>0</v>
      </c>
      <c r="AF37" s="841"/>
      <c r="AG37" s="727"/>
      <c r="AH37" s="727"/>
      <c r="AI37" s="772" t="s">
        <v>371</v>
      </c>
      <c r="AJ37" s="780"/>
      <c r="AK37" s="772" t="s">
        <v>4</v>
      </c>
      <c r="AL37" s="835"/>
      <c r="AM37" s="835"/>
      <c r="AN37" s="780"/>
      <c r="AO37" s="857"/>
      <c r="AP37" s="858"/>
      <c r="AQ37" s="857"/>
      <c r="AR37" s="857"/>
      <c r="AS37" s="857"/>
      <c r="AT37" s="857"/>
      <c r="AU37" s="858"/>
      <c r="AV37" s="858"/>
      <c r="AW37" s="858"/>
      <c r="AX37" s="690"/>
      <c r="AY37" s="690"/>
      <c r="AZ37" s="690"/>
      <c r="BA37" s="690"/>
      <c r="BB37" s="690"/>
      <c r="BC37" s="690"/>
      <c r="BD37" s="690"/>
    </row>
    <row r="38" spans="1:56" ht="20.25" customHeight="1">
      <c r="A38" s="690"/>
      <c r="B38" s="690"/>
      <c r="C38" s="710" t="s">
        <v>238</v>
      </c>
      <c r="D38" s="725"/>
      <c r="E38" s="735"/>
      <c r="F38" s="744">
        <f>SUM(F36:G37)</f>
        <v>0</v>
      </c>
      <c r="G38" s="744"/>
      <c r="H38" s="744">
        <f>SUM(H36:I37)</f>
        <v>0</v>
      </c>
      <c r="I38" s="744"/>
      <c r="J38" s="744">
        <f>SUM(J36:K37)</f>
        <v>0</v>
      </c>
      <c r="K38" s="744"/>
      <c r="L38" s="744">
        <f>SUM(L36:M37)</f>
        <v>0</v>
      </c>
      <c r="M38" s="744"/>
      <c r="N38" s="727"/>
      <c r="O38" s="727"/>
      <c r="P38" s="727"/>
      <c r="Q38" s="727"/>
      <c r="R38" s="772" t="s">
        <v>371</v>
      </c>
      <c r="S38" s="780"/>
      <c r="T38" s="817">
        <f>SUMIFS($AU$13:$AV$30,$C$13:$D$30,"訪問介護員",$E$13:$F$30,"C")+SUMIFS($AU$13:$AV$30,$C$13:$D$30,"サービス提供責任者",$E$13:$F$30,"C")</f>
        <v>0</v>
      </c>
      <c r="U38" s="820"/>
      <c r="V38" s="829">
        <f>SUMIFS($AW$13:$AX$30,$C$13:$D$30,"訪問介護員",$E$13:$F$30,"C")+SUMIFS($AW$13:$AX$30,$C$13:$D$30,"サービス提供責任者",$E$13:$F$30,"C")</f>
        <v>0</v>
      </c>
      <c r="W38" s="831"/>
      <c r="X38" s="727"/>
      <c r="Y38" s="838">
        <v>0</v>
      </c>
      <c r="Z38" s="841"/>
      <c r="AA38" s="845">
        <v>0</v>
      </c>
      <c r="AB38" s="849"/>
      <c r="AC38" s="709"/>
      <c r="AD38" s="709"/>
      <c r="AE38" s="817" t="s">
        <v>94</v>
      </c>
      <c r="AF38" s="820"/>
      <c r="AG38" s="727"/>
      <c r="AH38" s="727"/>
      <c r="AI38" s="772" t="s">
        <v>373</v>
      </c>
      <c r="AJ38" s="780"/>
      <c r="AK38" s="772" t="s">
        <v>399</v>
      </c>
      <c r="AL38" s="835"/>
      <c r="AM38" s="835"/>
      <c r="AN38" s="780"/>
      <c r="AO38" s="866"/>
      <c r="AP38" s="858"/>
      <c r="AQ38" s="862"/>
      <c r="AR38" s="862"/>
      <c r="AS38" s="866"/>
      <c r="AT38" s="866"/>
      <c r="AU38" s="858"/>
      <c r="AV38" s="858"/>
      <c r="AW38" s="858"/>
      <c r="AX38" s="690"/>
      <c r="AY38" s="690"/>
      <c r="AZ38" s="690"/>
      <c r="BA38" s="690"/>
      <c r="BB38" s="690"/>
      <c r="BC38" s="690"/>
      <c r="BD38" s="690"/>
    </row>
    <row r="39" spans="1:56" ht="20.25" customHeight="1">
      <c r="A39" s="690"/>
      <c r="B39" s="690"/>
      <c r="L39" s="736" t="s">
        <v>356</v>
      </c>
      <c r="M39" s="736"/>
      <c r="N39" s="736"/>
      <c r="O39" s="736"/>
      <c r="P39" s="727"/>
      <c r="Q39" s="727"/>
      <c r="R39" s="772" t="s">
        <v>373</v>
      </c>
      <c r="S39" s="780"/>
      <c r="T39" s="817">
        <f>SUMIFS($AU$13:$AV$30,$C$13:$D$30,"訪問介護員",$E$13:$F$30,"D")+SUMIFS($AU$13:$AV$30,$C$13:$D$30,"サービス提供責任者",$E$13:$F$30,"D")</f>
        <v>0</v>
      </c>
      <c r="U39" s="820"/>
      <c r="V39" s="829">
        <f>SUMIFS($AW$13:$AX$30,$C$13:$D$30,"訪問介護員",$E$13:$F$30,"D")+SUMIFS($AW$13:$AX$30,$C$13:$D$30,"サービス提供責任者",$E$13:$F$30,"D")</f>
        <v>0</v>
      </c>
      <c r="W39" s="831"/>
      <c r="X39" s="727"/>
      <c r="Y39" s="838">
        <v>0</v>
      </c>
      <c r="Z39" s="841"/>
      <c r="AA39" s="845">
        <v>0</v>
      </c>
      <c r="AB39" s="849"/>
      <c r="AC39" s="709"/>
      <c r="AD39" s="709"/>
      <c r="AE39" s="817" t="s">
        <v>94</v>
      </c>
      <c r="AF39" s="820"/>
      <c r="AG39" s="727"/>
      <c r="AH39" s="727"/>
      <c r="AI39" s="727"/>
      <c r="AJ39" s="857"/>
      <c r="AK39" s="857"/>
      <c r="AL39" s="862"/>
      <c r="AM39" s="862"/>
      <c r="AN39" s="866"/>
      <c r="AO39" s="866"/>
      <c r="AP39" s="858"/>
      <c r="AQ39" s="862"/>
      <c r="AR39" s="862"/>
      <c r="AS39" s="866"/>
      <c r="AT39" s="866"/>
      <c r="AU39" s="858"/>
      <c r="AV39" s="858"/>
      <c r="AW39" s="858"/>
      <c r="AX39" s="740"/>
      <c r="AY39" s="740"/>
      <c r="AZ39" s="690"/>
      <c r="BA39" s="690"/>
      <c r="BB39" s="690"/>
      <c r="BC39" s="690"/>
      <c r="BD39" s="690"/>
    </row>
    <row r="40" spans="1:56" ht="20.25" customHeight="1">
      <c r="A40" s="690"/>
      <c r="B40" s="690"/>
      <c r="C40" s="709"/>
      <c r="D40" s="709"/>
      <c r="E40" s="709"/>
      <c r="F40" s="709"/>
      <c r="G40" s="709"/>
      <c r="H40" s="709"/>
      <c r="I40" s="709"/>
      <c r="J40" s="709"/>
      <c r="K40" s="709"/>
      <c r="L40" s="774">
        <f>L38/3</f>
        <v>0</v>
      </c>
      <c r="M40" s="774"/>
      <c r="N40" s="709"/>
      <c r="O40" s="709"/>
      <c r="P40" s="727"/>
      <c r="Q40" s="727"/>
      <c r="R40" s="772" t="s">
        <v>238</v>
      </c>
      <c r="S40" s="780"/>
      <c r="T40" s="817">
        <f>SUM(T36:U39)</f>
        <v>0</v>
      </c>
      <c r="U40" s="820"/>
      <c r="V40" s="829">
        <f>SUM(V36:W39)</f>
        <v>0</v>
      </c>
      <c r="W40" s="831"/>
      <c r="X40" s="727"/>
      <c r="Y40" s="817">
        <f>SUM(Y36:Z39)</f>
        <v>0</v>
      </c>
      <c r="Z40" s="820"/>
      <c r="AA40" s="846">
        <f>SUM(AA36:AB39)</f>
        <v>0</v>
      </c>
      <c r="AB40" s="850"/>
      <c r="AC40" s="709"/>
      <c r="AD40" s="709"/>
      <c r="AE40" s="817">
        <f>SUM(AE36:AF37)</f>
        <v>0</v>
      </c>
      <c r="AF40" s="820"/>
      <c r="AG40" s="727"/>
      <c r="AH40" s="727"/>
      <c r="AI40" s="727"/>
      <c r="AJ40" s="857"/>
      <c r="AK40" s="857"/>
      <c r="AL40" s="862"/>
      <c r="AM40" s="862"/>
      <c r="AN40" s="867"/>
      <c r="AO40" s="867"/>
      <c r="AP40" s="858"/>
      <c r="AQ40" s="862"/>
      <c r="AR40" s="862"/>
      <c r="AS40" s="866"/>
      <c r="AT40" s="866"/>
      <c r="AU40" s="858"/>
      <c r="AV40" s="858"/>
      <c r="AW40" s="858"/>
      <c r="AX40" s="740"/>
      <c r="AY40" s="740"/>
      <c r="AZ40" s="690"/>
      <c r="BA40" s="690"/>
      <c r="BB40" s="690"/>
      <c r="BC40" s="690"/>
      <c r="BD40" s="690"/>
    </row>
    <row r="41" spans="1:56" ht="20.25" customHeight="1">
      <c r="A41" s="690"/>
      <c r="B41" s="690"/>
      <c r="C41" s="709"/>
      <c r="D41" s="709"/>
      <c r="E41" s="709"/>
      <c r="F41" s="709"/>
      <c r="G41" s="709"/>
      <c r="H41" s="709"/>
      <c r="I41" s="709"/>
      <c r="J41" s="709"/>
      <c r="K41" s="709"/>
      <c r="N41" s="709"/>
      <c r="O41" s="709"/>
      <c r="P41" s="727"/>
      <c r="Q41" s="727"/>
      <c r="R41" s="727"/>
      <c r="S41" s="727"/>
      <c r="T41" s="727"/>
      <c r="U41" s="727"/>
      <c r="V41" s="727"/>
      <c r="W41" s="727"/>
      <c r="X41" s="727"/>
      <c r="Y41" s="727"/>
      <c r="Z41" s="727"/>
      <c r="AA41" s="782"/>
      <c r="AB41" s="727"/>
      <c r="AC41" s="727"/>
      <c r="AD41" s="727"/>
      <c r="AE41" s="727"/>
      <c r="AF41" s="727"/>
      <c r="AG41" s="727"/>
      <c r="AH41" s="727"/>
      <c r="AI41" s="727"/>
      <c r="AJ41" s="858"/>
      <c r="AK41" s="858"/>
      <c r="AL41" s="858"/>
      <c r="AM41" s="858"/>
      <c r="AN41" s="858"/>
      <c r="AO41" s="858"/>
      <c r="AP41" s="858"/>
      <c r="AQ41" s="858"/>
      <c r="AR41" s="858"/>
      <c r="AS41" s="859"/>
      <c r="AT41" s="858"/>
      <c r="AU41" s="858"/>
      <c r="AV41" s="858"/>
      <c r="AW41" s="858"/>
      <c r="AX41" s="740"/>
      <c r="AY41" s="740"/>
      <c r="AZ41" s="690"/>
      <c r="BA41" s="690"/>
      <c r="BB41" s="690"/>
      <c r="BC41" s="690"/>
      <c r="BD41" s="690"/>
    </row>
    <row r="42" spans="1:56" ht="20.25" customHeight="1">
      <c r="A42" s="690"/>
      <c r="B42" s="690"/>
      <c r="C42" s="709"/>
      <c r="D42" s="709"/>
      <c r="E42" s="709"/>
      <c r="F42" s="709"/>
      <c r="G42" s="709"/>
      <c r="H42" s="709"/>
      <c r="I42" s="709"/>
      <c r="J42" s="709"/>
      <c r="K42" s="709"/>
      <c r="L42" s="709"/>
      <c r="M42" s="709"/>
      <c r="N42" s="709"/>
      <c r="O42" s="709"/>
      <c r="P42" s="727"/>
      <c r="Q42" s="727"/>
      <c r="R42" s="782" t="s">
        <v>288</v>
      </c>
      <c r="S42" s="727"/>
      <c r="T42" s="727"/>
      <c r="U42" s="727"/>
      <c r="V42" s="727"/>
      <c r="W42" s="727"/>
      <c r="X42" s="834" t="s">
        <v>227</v>
      </c>
      <c r="Y42" s="839" t="s">
        <v>387</v>
      </c>
      <c r="Z42" s="842"/>
      <c r="AA42" s="847"/>
      <c r="AB42" s="834"/>
      <c r="AC42" s="727"/>
      <c r="AD42" s="727"/>
      <c r="AE42" s="727"/>
      <c r="AF42" s="727"/>
      <c r="AG42" s="727"/>
      <c r="AH42" s="727"/>
      <c r="AI42" s="727"/>
      <c r="AJ42" s="859"/>
      <c r="AK42" s="858"/>
      <c r="AL42" s="858"/>
      <c r="AM42" s="858"/>
      <c r="AN42" s="858"/>
      <c r="AO42" s="858"/>
      <c r="AP42" s="858"/>
      <c r="AQ42" s="858"/>
      <c r="AR42" s="858"/>
      <c r="AS42" s="862"/>
      <c r="AT42" s="862"/>
      <c r="AU42" s="858"/>
      <c r="AV42" s="858"/>
      <c r="AW42" s="858"/>
      <c r="AX42" s="740"/>
      <c r="AY42" s="740"/>
      <c r="AZ42" s="690"/>
      <c r="BA42" s="690"/>
      <c r="BB42" s="690"/>
      <c r="BC42" s="690"/>
      <c r="BD42" s="690"/>
    </row>
    <row r="43" spans="1:56" ht="20.25" customHeight="1">
      <c r="A43" s="690"/>
      <c r="B43" s="690"/>
      <c r="C43" s="711"/>
      <c r="D43" s="724"/>
      <c r="E43" s="724"/>
      <c r="F43" s="727"/>
      <c r="G43" s="727"/>
      <c r="H43" s="727"/>
      <c r="I43" s="727"/>
      <c r="J43" s="727"/>
      <c r="K43" s="727"/>
      <c r="L43" s="775" t="s">
        <v>357</v>
      </c>
      <c r="M43" s="782"/>
      <c r="N43" s="782"/>
      <c r="O43" s="792"/>
      <c r="P43" s="727"/>
      <c r="Q43" s="727"/>
      <c r="R43" s="727" t="s">
        <v>12</v>
      </c>
      <c r="S43" s="727"/>
      <c r="T43" s="727"/>
      <c r="U43" s="727"/>
      <c r="V43" s="727"/>
      <c r="W43" s="727" t="s">
        <v>378</v>
      </c>
      <c r="X43" s="727"/>
      <c r="Y43" s="727"/>
      <c r="Z43" s="727"/>
      <c r="AA43" s="782"/>
      <c r="AB43" s="727"/>
      <c r="AC43" s="727"/>
      <c r="AD43" s="727"/>
      <c r="AE43" s="727"/>
      <c r="AF43" s="727"/>
      <c r="AG43" s="727"/>
      <c r="AH43" s="727"/>
      <c r="AI43" s="727"/>
      <c r="AJ43" s="858"/>
      <c r="AK43" s="858"/>
      <c r="AL43" s="858"/>
      <c r="AM43" s="858"/>
      <c r="AN43" s="858"/>
      <c r="AO43" s="858"/>
      <c r="AP43" s="858"/>
      <c r="AQ43" s="858"/>
      <c r="AR43" s="858"/>
      <c r="AS43" s="859"/>
      <c r="AT43" s="858"/>
      <c r="AU43" s="858"/>
      <c r="AV43" s="858"/>
      <c r="AW43" s="858"/>
      <c r="AX43" s="740"/>
      <c r="AY43" s="740"/>
      <c r="AZ43" s="690"/>
      <c r="BA43" s="690"/>
      <c r="BB43" s="690"/>
      <c r="BC43" s="690"/>
      <c r="BD43" s="690"/>
    </row>
    <row r="44" spans="1:56" ht="20.25" customHeight="1">
      <c r="A44" s="690"/>
      <c r="B44" s="690"/>
      <c r="C44" s="712" t="s">
        <v>340</v>
      </c>
      <c r="D44" s="712"/>
      <c r="E44" s="727"/>
      <c r="F44" s="712" t="s">
        <v>349</v>
      </c>
      <c r="G44" s="712"/>
      <c r="H44" s="727"/>
      <c r="I44" s="756"/>
      <c r="J44" s="756"/>
      <c r="K44" s="727"/>
      <c r="L44" s="736" t="s">
        <v>359</v>
      </c>
      <c r="M44" s="736"/>
      <c r="N44" s="736"/>
      <c r="O44" s="727"/>
      <c r="P44" s="727"/>
      <c r="Q44" s="727"/>
      <c r="R44" s="727" t="str">
        <f>IF($Y$42="週","対象時間数（週平均）","対象時間数（当月合計）")</f>
        <v>対象時間数（週平均）</v>
      </c>
      <c r="S44" s="727"/>
      <c r="T44" s="727"/>
      <c r="U44" s="727"/>
      <c r="V44" s="727"/>
      <c r="W44" s="727" t="str">
        <f>IF($Y$42="週","週に勤務すべき時間数","当月に勤務すべき時間数")</f>
        <v>週に勤務すべき時間数</v>
      </c>
      <c r="X44" s="727"/>
      <c r="Y44" s="727"/>
      <c r="Z44" s="727"/>
      <c r="AA44" s="782"/>
      <c r="AB44" s="712" t="s">
        <v>388</v>
      </c>
      <c r="AC44" s="712"/>
      <c r="AD44" s="712"/>
      <c r="AE44" s="712"/>
      <c r="AF44" s="727"/>
      <c r="AG44" s="727"/>
      <c r="AH44" s="727"/>
      <c r="AI44" s="727"/>
      <c r="AJ44" s="858"/>
      <c r="AK44" s="858"/>
      <c r="AL44" s="858"/>
      <c r="AM44" s="858"/>
      <c r="AN44" s="858"/>
      <c r="AO44" s="858"/>
      <c r="AP44" s="858"/>
      <c r="AQ44" s="858"/>
      <c r="AR44" s="858"/>
      <c r="AS44" s="859"/>
      <c r="AT44" s="858"/>
      <c r="AU44" s="858"/>
      <c r="AV44" s="858"/>
      <c r="AW44" s="858"/>
      <c r="AX44" s="740"/>
      <c r="AY44" s="740"/>
      <c r="AZ44" s="690"/>
      <c r="BA44" s="690"/>
      <c r="BB44" s="690"/>
      <c r="BC44" s="690"/>
      <c r="BD44" s="690"/>
    </row>
    <row r="45" spans="1:56" ht="20.25" customHeight="1">
      <c r="A45" s="690"/>
      <c r="B45" s="690"/>
      <c r="C45" s="713">
        <f>L40</f>
        <v>0</v>
      </c>
      <c r="D45" s="726"/>
      <c r="E45" s="736" t="s">
        <v>348</v>
      </c>
      <c r="F45" s="745">
        <v>40</v>
      </c>
      <c r="G45" s="751"/>
      <c r="H45" s="736" t="s">
        <v>117</v>
      </c>
      <c r="I45" s="757">
        <f>C45/F45</f>
        <v>0</v>
      </c>
      <c r="J45" s="760"/>
      <c r="K45" s="736" t="s">
        <v>73</v>
      </c>
      <c r="L45" s="776">
        <f>IF(C45&lt;40,1,ROUNDUP(I45,1))</f>
        <v>1</v>
      </c>
      <c r="M45" s="783"/>
      <c r="N45" s="784"/>
      <c r="O45" s="727"/>
      <c r="P45" s="727"/>
      <c r="Q45" s="727"/>
      <c r="R45" s="811">
        <f>IF($Y$42="週",AA40,Y40)</f>
        <v>0</v>
      </c>
      <c r="S45" s="815"/>
      <c r="T45" s="815"/>
      <c r="U45" s="821"/>
      <c r="V45" s="736" t="s">
        <v>348</v>
      </c>
      <c r="W45" s="772">
        <f>IF($Y$42="週",$AV$5,$AZ$5)</f>
        <v>40</v>
      </c>
      <c r="X45" s="835"/>
      <c r="Y45" s="835"/>
      <c r="Z45" s="780"/>
      <c r="AA45" s="736" t="s">
        <v>117</v>
      </c>
      <c r="AB45" s="832">
        <f>ROUNDDOWN(R45/W45,1)</f>
        <v>0</v>
      </c>
      <c r="AC45" s="836"/>
      <c r="AD45" s="836"/>
      <c r="AE45" s="843"/>
      <c r="AF45" s="727"/>
      <c r="AG45" s="727"/>
      <c r="AH45" s="727"/>
      <c r="AI45" s="727"/>
      <c r="AJ45" s="860"/>
      <c r="AK45" s="860"/>
      <c r="AL45" s="860"/>
      <c r="AM45" s="860"/>
      <c r="AN45" s="857"/>
      <c r="AO45" s="857"/>
      <c r="AP45" s="857"/>
      <c r="AQ45" s="857"/>
      <c r="AR45" s="857"/>
      <c r="AS45" s="857"/>
      <c r="AT45" s="872"/>
      <c r="AU45" s="872"/>
      <c r="AV45" s="872"/>
      <c r="AW45" s="872"/>
      <c r="AX45" s="740"/>
      <c r="AY45" s="740"/>
      <c r="AZ45" s="690"/>
      <c r="BA45" s="690"/>
      <c r="BB45" s="690"/>
      <c r="BC45" s="690"/>
      <c r="BD45" s="690"/>
    </row>
    <row r="46" spans="1:56" ht="20.25" customHeight="1">
      <c r="A46" s="690"/>
      <c r="B46" s="690"/>
      <c r="C46" s="709"/>
      <c r="D46" s="727"/>
      <c r="E46" s="727"/>
      <c r="F46" s="727"/>
      <c r="G46" s="727"/>
      <c r="H46" s="727"/>
      <c r="I46" s="727"/>
      <c r="J46" s="727"/>
      <c r="K46" s="727"/>
      <c r="L46" s="727" t="s">
        <v>361</v>
      </c>
      <c r="M46" s="727"/>
      <c r="N46" s="727"/>
      <c r="O46" s="727"/>
      <c r="P46" s="727"/>
      <c r="Q46" s="727"/>
      <c r="R46" s="727"/>
      <c r="S46" s="727"/>
      <c r="T46" s="727"/>
      <c r="U46" s="727"/>
      <c r="V46" s="727"/>
      <c r="W46" s="727"/>
      <c r="X46" s="727"/>
      <c r="Y46" s="727"/>
      <c r="Z46" s="727"/>
      <c r="AA46" s="782"/>
      <c r="AB46" s="727" t="s">
        <v>389</v>
      </c>
      <c r="AC46" s="727"/>
      <c r="AD46" s="727"/>
      <c r="AE46" s="727"/>
      <c r="AF46" s="727"/>
      <c r="AG46" s="727"/>
      <c r="AH46" s="727"/>
      <c r="AI46" s="727"/>
      <c r="AJ46" s="858"/>
      <c r="AK46" s="858"/>
      <c r="AL46" s="858"/>
      <c r="AM46" s="858"/>
      <c r="AN46" s="858"/>
      <c r="AO46" s="858"/>
      <c r="AP46" s="858"/>
      <c r="AQ46" s="858"/>
      <c r="AR46" s="858"/>
      <c r="AS46" s="859"/>
      <c r="AT46" s="858"/>
      <c r="AU46" s="858"/>
      <c r="AV46" s="858"/>
      <c r="AW46" s="858"/>
      <c r="AX46" s="740"/>
      <c r="AY46" s="740"/>
      <c r="AZ46" s="690"/>
      <c r="BA46" s="690"/>
      <c r="BB46" s="690"/>
      <c r="BC46" s="690"/>
      <c r="BD46" s="690"/>
    </row>
    <row r="47" spans="1:56" ht="20.25" customHeight="1">
      <c r="A47" s="690"/>
      <c r="B47" s="690"/>
      <c r="C47" s="709" t="s">
        <v>342</v>
      </c>
      <c r="D47" s="727"/>
      <c r="E47" s="727"/>
      <c r="F47" s="727"/>
      <c r="G47" s="727"/>
      <c r="H47" s="727"/>
      <c r="I47" s="727"/>
      <c r="J47" s="727"/>
      <c r="K47" s="727"/>
      <c r="L47" s="727"/>
      <c r="M47" s="727"/>
      <c r="N47" s="727"/>
      <c r="O47" s="727"/>
      <c r="P47" s="727"/>
      <c r="Q47" s="727"/>
      <c r="R47" s="727" t="s">
        <v>113</v>
      </c>
      <c r="S47" s="727"/>
      <c r="T47" s="727"/>
      <c r="U47" s="727"/>
      <c r="V47" s="727"/>
      <c r="W47" s="727"/>
      <c r="X47" s="727"/>
      <c r="Y47" s="727"/>
      <c r="Z47" s="727"/>
      <c r="AA47" s="782"/>
      <c r="AB47" s="727"/>
      <c r="AC47" s="727"/>
      <c r="AD47" s="727"/>
      <c r="AE47" s="727"/>
      <c r="AF47" s="727"/>
      <c r="AG47" s="727"/>
      <c r="AH47" s="727"/>
      <c r="AI47" s="727"/>
      <c r="AJ47" s="727"/>
      <c r="AK47" s="861"/>
      <c r="AL47" s="863"/>
      <c r="AM47" s="863"/>
      <c r="AN47" s="727"/>
      <c r="AO47" s="727"/>
      <c r="AP47" s="727"/>
      <c r="AQ47" s="727"/>
      <c r="AR47" s="727"/>
      <c r="AS47" s="727"/>
      <c r="AT47" s="727"/>
      <c r="AU47" s="727"/>
      <c r="AV47" s="709"/>
      <c r="AW47" s="709"/>
      <c r="AX47" s="740"/>
      <c r="AY47" s="740"/>
      <c r="AZ47" s="690"/>
      <c r="BA47" s="690"/>
      <c r="BB47" s="690"/>
      <c r="BC47" s="690"/>
      <c r="BD47" s="690"/>
    </row>
    <row r="48" spans="1:56" ht="20.25" customHeight="1">
      <c r="A48" s="690"/>
      <c r="B48" s="690"/>
      <c r="C48" s="709"/>
      <c r="D48" s="727" t="s">
        <v>38</v>
      </c>
      <c r="E48" s="727"/>
      <c r="F48" s="727"/>
      <c r="G48" s="727"/>
      <c r="H48" s="727"/>
      <c r="I48" s="727"/>
      <c r="J48" s="727"/>
      <c r="K48" s="727"/>
      <c r="L48" s="727"/>
      <c r="M48" s="727"/>
      <c r="N48" s="727"/>
      <c r="O48" s="727"/>
      <c r="P48" s="727"/>
      <c r="Q48" s="727"/>
      <c r="R48" s="727" t="s">
        <v>367</v>
      </c>
      <c r="S48" s="727"/>
      <c r="T48" s="727"/>
      <c r="U48" s="727"/>
      <c r="V48" s="727"/>
      <c r="W48" s="727"/>
      <c r="X48" s="727"/>
      <c r="Y48" s="727"/>
      <c r="Z48" s="727"/>
      <c r="AA48" s="782"/>
      <c r="AB48" s="736"/>
      <c r="AC48" s="736"/>
      <c r="AD48" s="736"/>
      <c r="AE48" s="736"/>
      <c r="AF48" s="727"/>
      <c r="AG48" s="727"/>
      <c r="AH48" s="727"/>
      <c r="AI48" s="727"/>
      <c r="AJ48" s="727"/>
      <c r="AK48" s="861"/>
      <c r="AL48" s="863"/>
      <c r="AM48" s="863"/>
      <c r="AN48" s="727"/>
      <c r="AO48" s="727"/>
      <c r="AP48" s="727"/>
      <c r="AQ48" s="727"/>
      <c r="AR48" s="727"/>
      <c r="AS48" s="727"/>
      <c r="AT48" s="727"/>
      <c r="AU48" s="727"/>
      <c r="AV48" s="709"/>
      <c r="AW48" s="709"/>
      <c r="AX48" s="740"/>
      <c r="AY48" s="740"/>
      <c r="AZ48" s="690"/>
      <c r="BA48" s="690"/>
      <c r="BB48" s="690"/>
      <c r="BC48" s="690"/>
      <c r="BD48" s="690"/>
    </row>
    <row r="49" spans="1:58" ht="20.25" customHeight="1">
      <c r="A49" s="690"/>
      <c r="B49" s="690"/>
      <c r="C49" s="709" t="s">
        <v>28</v>
      </c>
      <c r="D49" s="727"/>
      <c r="E49" s="727"/>
      <c r="F49" s="727"/>
      <c r="G49" s="727"/>
      <c r="H49" s="727"/>
      <c r="I49" s="727"/>
      <c r="J49" s="727"/>
      <c r="K49" s="727"/>
      <c r="L49" s="727"/>
      <c r="M49" s="727"/>
      <c r="N49" s="727"/>
      <c r="O49" s="727"/>
      <c r="P49" s="727"/>
      <c r="Q49" s="727"/>
      <c r="R49" s="709" t="s">
        <v>268</v>
      </c>
      <c r="S49" s="709"/>
      <c r="T49" s="709"/>
      <c r="U49" s="709"/>
      <c r="V49" s="709"/>
      <c r="W49" s="727" t="s">
        <v>384</v>
      </c>
      <c r="X49" s="709"/>
      <c r="Y49" s="709"/>
      <c r="Z49" s="709"/>
      <c r="AA49" s="709"/>
      <c r="AB49" s="712" t="s">
        <v>238</v>
      </c>
      <c r="AC49" s="712"/>
      <c r="AD49" s="712"/>
      <c r="AE49" s="712"/>
      <c r="AF49" s="727"/>
      <c r="AG49" s="727"/>
      <c r="AH49" s="727"/>
      <c r="AI49" s="727"/>
      <c r="AJ49" s="727"/>
      <c r="AK49" s="861"/>
      <c r="AL49" s="863"/>
      <c r="AM49" s="863"/>
      <c r="AN49" s="727"/>
      <c r="AO49" s="727"/>
      <c r="AP49" s="727"/>
      <c r="AQ49" s="727"/>
      <c r="AR49" s="727"/>
      <c r="AS49" s="727"/>
      <c r="AT49" s="727"/>
      <c r="AU49" s="727"/>
      <c r="AV49" s="709"/>
      <c r="AW49" s="709"/>
      <c r="AX49" s="740"/>
      <c r="AY49" s="740"/>
      <c r="AZ49" s="690"/>
      <c r="BA49" s="690"/>
      <c r="BB49" s="690"/>
      <c r="BC49" s="690"/>
      <c r="BD49" s="690"/>
    </row>
    <row r="50" spans="1:58" ht="20.25" customHeight="1">
      <c r="A50" s="690"/>
      <c r="B50" s="690"/>
      <c r="C50" s="709" t="s">
        <v>346</v>
      </c>
      <c r="D50" s="727"/>
      <c r="E50" s="727"/>
      <c r="F50" s="727"/>
      <c r="G50" s="727"/>
      <c r="H50" s="727"/>
      <c r="I50" s="727"/>
      <c r="J50" s="727"/>
      <c r="K50" s="727"/>
      <c r="L50" s="727"/>
      <c r="M50" s="727"/>
      <c r="N50" s="727"/>
      <c r="O50" s="727"/>
      <c r="P50" s="727"/>
      <c r="Q50" s="727"/>
      <c r="R50" s="811">
        <f>AE40</f>
        <v>0</v>
      </c>
      <c r="S50" s="815"/>
      <c r="T50" s="815"/>
      <c r="U50" s="821"/>
      <c r="V50" s="736" t="s">
        <v>380</v>
      </c>
      <c r="W50" s="832">
        <f>AB45</f>
        <v>0</v>
      </c>
      <c r="X50" s="836"/>
      <c r="Y50" s="836"/>
      <c r="Z50" s="843"/>
      <c r="AA50" s="736" t="s">
        <v>117</v>
      </c>
      <c r="AB50" s="851">
        <f>ROUNDDOWN(R50+W50,1)</f>
        <v>0</v>
      </c>
      <c r="AC50" s="853"/>
      <c r="AD50" s="853"/>
      <c r="AE50" s="855"/>
      <c r="AF50" s="727"/>
      <c r="AG50" s="727"/>
      <c r="AH50" s="727"/>
      <c r="AI50" s="727"/>
      <c r="AJ50" s="727"/>
      <c r="AK50" s="861"/>
      <c r="AL50" s="863"/>
      <c r="AM50" s="863"/>
      <c r="AN50" s="727"/>
      <c r="AO50" s="727"/>
      <c r="AP50" s="727"/>
      <c r="AQ50" s="727"/>
      <c r="AR50" s="727"/>
      <c r="AS50" s="727"/>
      <c r="AT50" s="727"/>
      <c r="AU50" s="727"/>
      <c r="AV50" s="709"/>
      <c r="AW50" s="709"/>
      <c r="AX50" s="740"/>
      <c r="AY50" s="740"/>
      <c r="AZ50" s="690"/>
      <c r="BA50" s="690"/>
      <c r="BB50" s="690"/>
      <c r="BC50" s="690"/>
      <c r="BD50" s="690"/>
    </row>
    <row r="51" spans="1:58" ht="20.25" customHeight="1">
      <c r="A51" s="690"/>
      <c r="B51" s="690"/>
      <c r="C51" s="709" t="s">
        <v>144</v>
      </c>
      <c r="D51" s="724"/>
      <c r="E51" s="724"/>
      <c r="F51" s="709"/>
      <c r="G51" s="727"/>
      <c r="H51" s="727"/>
      <c r="I51" s="727"/>
      <c r="J51" s="727"/>
      <c r="K51" s="727"/>
      <c r="L51" s="727"/>
      <c r="M51" s="727"/>
      <c r="N51" s="727"/>
      <c r="O51" s="727"/>
      <c r="P51" s="727"/>
      <c r="Q51" s="727"/>
      <c r="R51" s="727"/>
      <c r="S51" s="727"/>
      <c r="T51" s="727"/>
      <c r="U51" s="727"/>
      <c r="V51" s="727"/>
      <c r="W51" s="727"/>
      <c r="X51" s="727"/>
      <c r="Y51" s="727"/>
      <c r="Z51" s="727"/>
      <c r="AA51" s="727"/>
      <c r="AB51" s="727"/>
      <c r="AC51" s="782"/>
      <c r="AD51" s="727"/>
      <c r="AE51" s="727"/>
      <c r="AF51" s="727"/>
      <c r="AG51" s="727"/>
      <c r="AH51" s="727"/>
      <c r="AI51" s="727"/>
      <c r="AJ51" s="727"/>
      <c r="AK51" s="861"/>
      <c r="AL51" s="863"/>
      <c r="AM51" s="863"/>
      <c r="AN51" s="727"/>
      <c r="AO51" s="727"/>
      <c r="AP51" s="727"/>
      <c r="AQ51" s="727"/>
      <c r="AR51" s="727"/>
      <c r="AS51" s="727"/>
      <c r="AT51" s="727"/>
      <c r="AU51" s="727"/>
      <c r="AV51" s="709"/>
      <c r="AW51" s="709"/>
      <c r="AX51" s="690"/>
      <c r="AY51" s="690"/>
      <c r="AZ51" s="690"/>
      <c r="BA51" s="690"/>
      <c r="BB51" s="690"/>
      <c r="BC51" s="690"/>
      <c r="BD51" s="690"/>
    </row>
    <row r="52" spans="1:58" ht="20.25" customHeight="1">
      <c r="C52" s="714"/>
      <c r="D52" s="714"/>
      <c r="E52" s="691"/>
      <c r="F52" s="691"/>
      <c r="G52" s="691"/>
      <c r="H52" s="691"/>
      <c r="I52" s="691"/>
      <c r="J52" s="691"/>
      <c r="K52" s="691"/>
      <c r="L52" s="691"/>
      <c r="M52" s="691"/>
      <c r="N52" s="691"/>
      <c r="O52" s="691"/>
      <c r="P52" s="691"/>
      <c r="Q52" s="691"/>
      <c r="R52" s="691"/>
      <c r="S52" s="691"/>
      <c r="T52" s="714"/>
      <c r="U52" s="691"/>
      <c r="V52" s="691"/>
      <c r="W52" s="691"/>
      <c r="X52" s="691"/>
      <c r="Y52" s="691"/>
      <c r="Z52" s="691"/>
      <c r="AA52" s="691"/>
      <c r="AB52" s="691"/>
      <c r="AC52" s="691"/>
      <c r="AD52" s="691"/>
      <c r="AE52" s="691"/>
      <c r="AF52" s="691"/>
      <c r="AJ52" s="715"/>
      <c r="AK52" s="822"/>
      <c r="AL52" s="822"/>
      <c r="AM52" s="691"/>
      <c r="AN52" s="691"/>
      <c r="AO52" s="691"/>
      <c r="AP52" s="691"/>
      <c r="AQ52" s="691"/>
      <c r="AR52" s="691"/>
      <c r="AS52" s="691"/>
      <c r="AT52" s="691"/>
      <c r="AU52" s="691"/>
      <c r="AV52" s="691"/>
      <c r="AW52" s="691"/>
      <c r="AX52" s="691"/>
      <c r="AY52" s="691"/>
      <c r="AZ52" s="691"/>
      <c r="BA52" s="691"/>
      <c r="BB52" s="691"/>
      <c r="BC52" s="691"/>
      <c r="BD52" s="691"/>
      <c r="BE52" s="822"/>
    </row>
    <row r="53" spans="1:58" ht="20.25" customHeight="1">
      <c r="A53" s="691"/>
      <c r="B53" s="691"/>
      <c r="C53" s="714"/>
      <c r="D53" s="714"/>
      <c r="E53" s="691"/>
      <c r="F53" s="691"/>
      <c r="G53" s="691"/>
      <c r="H53" s="691"/>
      <c r="I53" s="691"/>
      <c r="J53" s="691"/>
      <c r="K53" s="691"/>
      <c r="L53" s="691"/>
      <c r="M53" s="691"/>
      <c r="N53" s="691"/>
      <c r="O53" s="691"/>
      <c r="P53" s="691"/>
      <c r="Q53" s="691"/>
      <c r="R53" s="691"/>
      <c r="S53" s="691"/>
      <c r="T53" s="691"/>
      <c r="U53" s="714"/>
      <c r="V53" s="691"/>
      <c r="W53" s="691"/>
      <c r="X53" s="691"/>
      <c r="Y53" s="691"/>
      <c r="Z53" s="691"/>
      <c r="AA53" s="691"/>
      <c r="AB53" s="691"/>
      <c r="AC53" s="691"/>
      <c r="AD53" s="691"/>
      <c r="AE53" s="691"/>
      <c r="AF53" s="691"/>
      <c r="AG53" s="691"/>
      <c r="AK53" s="715"/>
      <c r="AL53" s="822"/>
      <c r="AM53" s="822"/>
      <c r="AN53" s="691"/>
      <c r="AO53" s="691"/>
      <c r="AP53" s="691"/>
      <c r="AQ53" s="691"/>
      <c r="AR53" s="691"/>
      <c r="AS53" s="691"/>
      <c r="AT53" s="691"/>
      <c r="AU53" s="691"/>
      <c r="AV53" s="691"/>
      <c r="AW53" s="691"/>
      <c r="AX53" s="691"/>
      <c r="AY53" s="691"/>
      <c r="AZ53" s="691"/>
      <c r="BA53" s="691"/>
      <c r="BB53" s="691"/>
      <c r="BC53" s="691"/>
      <c r="BD53" s="691"/>
      <c r="BE53" s="691"/>
      <c r="BF53" s="822"/>
    </row>
    <row r="54" spans="1:58" ht="20.25" customHeight="1">
      <c r="A54" s="691"/>
      <c r="B54" s="691"/>
      <c r="C54" s="691"/>
      <c r="D54" s="714"/>
      <c r="E54" s="691"/>
      <c r="F54" s="691"/>
      <c r="G54" s="691"/>
      <c r="H54" s="691"/>
      <c r="I54" s="691"/>
      <c r="J54" s="691"/>
      <c r="K54" s="691"/>
      <c r="L54" s="691"/>
      <c r="M54" s="691"/>
      <c r="N54" s="691"/>
      <c r="O54" s="691"/>
      <c r="P54" s="691"/>
      <c r="Q54" s="691"/>
      <c r="R54" s="691"/>
      <c r="S54" s="691"/>
      <c r="T54" s="691"/>
      <c r="U54" s="714"/>
      <c r="V54" s="691"/>
      <c r="W54" s="691"/>
      <c r="X54" s="691"/>
      <c r="Y54" s="691"/>
      <c r="Z54" s="691"/>
      <c r="AA54" s="691"/>
      <c r="AB54" s="691"/>
      <c r="AC54" s="691"/>
      <c r="AD54" s="691"/>
      <c r="AE54" s="691"/>
      <c r="AF54" s="691"/>
      <c r="AG54" s="691"/>
      <c r="AK54" s="715"/>
      <c r="AL54" s="822"/>
      <c r="AM54" s="822"/>
      <c r="AN54" s="691"/>
      <c r="AO54" s="691"/>
      <c r="AP54" s="691"/>
      <c r="AQ54" s="691"/>
      <c r="AR54" s="691"/>
      <c r="AS54" s="691"/>
      <c r="AT54" s="691"/>
      <c r="AU54" s="691"/>
      <c r="AV54" s="691"/>
      <c r="AW54" s="691"/>
      <c r="AX54" s="691"/>
      <c r="AY54" s="691"/>
      <c r="AZ54" s="691"/>
      <c r="BA54" s="691"/>
      <c r="BB54" s="691"/>
      <c r="BC54" s="691"/>
      <c r="BD54" s="691"/>
      <c r="BE54" s="691"/>
      <c r="BF54" s="822"/>
    </row>
    <row r="55" spans="1:58" ht="20.25" customHeight="1">
      <c r="A55" s="691"/>
      <c r="B55" s="691"/>
      <c r="C55" s="714"/>
      <c r="D55" s="714"/>
      <c r="E55" s="691"/>
      <c r="F55" s="691"/>
      <c r="G55" s="691"/>
      <c r="H55" s="691"/>
      <c r="I55" s="691"/>
      <c r="J55" s="691"/>
      <c r="K55" s="691"/>
      <c r="L55" s="691"/>
      <c r="M55" s="691"/>
      <c r="N55" s="691"/>
      <c r="O55" s="691"/>
      <c r="P55" s="691"/>
      <c r="Q55" s="691"/>
      <c r="R55" s="691"/>
      <c r="S55" s="691"/>
      <c r="T55" s="691"/>
      <c r="U55" s="714"/>
      <c r="V55" s="691"/>
      <c r="W55" s="691"/>
      <c r="X55" s="691"/>
      <c r="Y55" s="691"/>
      <c r="Z55" s="691"/>
      <c r="AA55" s="691"/>
      <c r="AB55" s="691"/>
      <c r="AC55" s="691"/>
      <c r="AD55" s="691"/>
      <c r="AE55" s="691"/>
      <c r="AF55" s="691"/>
      <c r="AG55" s="691"/>
      <c r="AK55" s="715"/>
      <c r="AL55" s="822"/>
      <c r="AM55" s="822"/>
      <c r="AN55" s="691"/>
      <c r="AO55" s="691"/>
      <c r="AP55" s="691"/>
      <c r="AQ55" s="691"/>
      <c r="AR55" s="691"/>
      <c r="AS55" s="691"/>
      <c r="AT55" s="691"/>
      <c r="AU55" s="691"/>
      <c r="AV55" s="691"/>
      <c r="AW55" s="691"/>
      <c r="AX55" s="691"/>
      <c r="AY55" s="691"/>
      <c r="AZ55" s="691"/>
      <c r="BA55" s="691"/>
      <c r="BB55" s="691"/>
      <c r="BC55" s="691"/>
      <c r="BD55" s="691"/>
      <c r="BE55" s="691"/>
      <c r="BF55" s="822"/>
    </row>
    <row r="56" spans="1:58" ht="20.25" customHeight="1">
      <c r="C56" s="715"/>
      <c r="D56" s="715"/>
      <c r="E56" s="715"/>
      <c r="F56" s="715"/>
      <c r="G56" s="715"/>
      <c r="H56" s="715"/>
      <c r="I56" s="715"/>
      <c r="J56" s="715"/>
      <c r="K56" s="715"/>
      <c r="L56" s="715"/>
      <c r="M56" s="715"/>
      <c r="N56" s="715"/>
      <c r="O56" s="715"/>
      <c r="P56" s="715"/>
      <c r="Q56" s="715"/>
      <c r="R56" s="715"/>
      <c r="S56" s="715"/>
      <c r="T56" s="715"/>
      <c r="U56" s="822"/>
      <c r="V56" s="822"/>
      <c r="W56" s="715"/>
      <c r="X56" s="715"/>
      <c r="Y56" s="715"/>
      <c r="Z56" s="715"/>
      <c r="AA56" s="715"/>
      <c r="AB56" s="715"/>
      <c r="AC56" s="715"/>
      <c r="AD56" s="715"/>
      <c r="AE56" s="715"/>
      <c r="AF56" s="715"/>
      <c r="AG56" s="715"/>
      <c r="AH56" s="715"/>
      <c r="AI56" s="715"/>
      <c r="AJ56" s="715"/>
      <c r="AK56" s="715"/>
      <c r="AL56" s="822"/>
      <c r="AM56" s="822"/>
      <c r="AN56" s="691"/>
      <c r="AO56" s="691"/>
      <c r="AP56" s="691"/>
      <c r="AQ56" s="691"/>
      <c r="AR56" s="691"/>
      <c r="AS56" s="691"/>
      <c r="AT56" s="691"/>
      <c r="AU56" s="691"/>
      <c r="AV56" s="691"/>
      <c r="AW56" s="691"/>
      <c r="AX56" s="691"/>
      <c r="AY56" s="691"/>
      <c r="AZ56" s="691"/>
      <c r="BA56" s="691"/>
      <c r="BB56" s="691"/>
      <c r="BC56" s="691"/>
      <c r="BD56" s="691"/>
      <c r="BE56" s="691"/>
      <c r="BF56" s="822"/>
    </row>
    <row r="57" spans="1:58" ht="20.25" customHeight="1">
      <c r="C57" s="715"/>
      <c r="D57" s="715"/>
      <c r="E57" s="715"/>
      <c r="F57" s="715"/>
      <c r="G57" s="715"/>
      <c r="H57" s="715"/>
      <c r="I57" s="715"/>
      <c r="J57" s="715"/>
      <c r="K57" s="715"/>
      <c r="L57" s="715"/>
      <c r="M57" s="715"/>
      <c r="N57" s="715"/>
      <c r="O57" s="715"/>
      <c r="P57" s="715"/>
      <c r="Q57" s="715"/>
      <c r="R57" s="715"/>
      <c r="S57" s="715"/>
      <c r="T57" s="715"/>
      <c r="U57" s="822"/>
      <c r="V57" s="822"/>
      <c r="W57" s="715"/>
      <c r="X57" s="715"/>
      <c r="Y57" s="715"/>
      <c r="Z57" s="715"/>
      <c r="AA57" s="715"/>
      <c r="AB57" s="715"/>
      <c r="AC57" s="715"/>
      <c r="AD57" s="715"/>
      <c r="AE57" s="715"/>
      <c r="AF57" s="715"/>
      <c r="AG57" s="715"/>
      <c r="AH57" s="715"/>
      <c r="AI57" s="715"/>
      <c r="AJ57" s="715"/>
      <c r="AK57" s="715"/>
      <c r="AL57" s="822"/>
      <c r="AM57" s="822"/>
      <c r="AN57" s="691"/>
      <c r="AO57" s="691"/>
      <c r="AP57" s="691"/>
      <c r="AQ57" s="691"/>
      <c r="AR57" s="691"/>
      <c r="AS57" s="691"/>
      <c r="AT57" s="691"/>
      <c r="AU57" s="691"/>
      <c r="AV57" s="691"/>
      <c r="AW57" s="691"/>
      <c r="AX57" s="691"/>
      <c r="AY57" s="691"/>
      <c r="AZ57" s="691"/>
      <c r="BA57" s="691"/>
      <c r="BB57" s="691"/>
      <c r="BC57" s="691"/>
      <c r="BD57" s="691"/>
      <c r="BE57" s="691"/>
      <c r="BF57" s="822"/>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5"/>
  <conditionalFormatting sqref="F36:M38">
    <cfRule type="expression" dxfId="557" priority="7">
      <formula>INDIRECT(ADDRESS(ROW(),COLUMN()))=TRUNC(INDIRECT(ADDRESS(ROW(),COLUMN())))</formula>
    </cfRule>
  </conditionalFormatting>
  <conditionalFormatting sqref="L40:M40">
    <cfRule type="expression" dxfId="556" priority="6">
      <formula>INDIRECT(ADDRESS(ROW(),COLUMN()))=TRUNC(INDIRECT(ADDRESS(ROW(),COLUMN())))</formula>
    </cfRule>
  </conditionalFormatting>
  <conditionalFormatting sqref="C45:D45">
    <cfRule type="expression" dxfId="555" priority="5">
      <formula>INDIRECT(ADDRESS(ROW(),COLUMN()))=TRUNC(INDIRECT(ADDRESS(ROW(),COLUMN())))</formula>
    </cfRule>
  </conditionalFormatting>
  <conditionalFormatting sqref="R45:U45">
    <cfRule type="expression" dxfId="554" priority="4">
      <formula>INDIRECT(ADDRESS(ROW(),COLUMN()))=TRUNC(INDIRECT(ADDRESS(ROW(),COLUMN())))</formula>
    </cfRule>
  </conditionalFormatting>
  <conditionalFormatting sqref="R50:U50">
    <cfRule type="expression" dxfId="553" priority="3">
      <formula>INDIRECT(ADDRESS(ROW(),COLUMN()))=TRUNC(INDIRECT(ADDRESS(ROW(),COLUMN())))</formula>
    </cfRule>
  </conditionalFormatting>
  <conditionalFormatting sqref="AU13:AX30">
    <cfRule type="expression" dxfId="552" priority="2">
      <formula>INDIRECT(ADDRESS(ROW(),COLUMN()))=TRUNC(INDIRECT(ADDRESS(ROW(),COLUMN())))</formula>
    </cfRule>
  </conditionalFormatting>
  <dataValidations count="8">
    <dataValidation type="list" allowBlank="1" showDropDown="0" showInputMessage="1" showErrorMessage="1" sqref="F45">
      <formula1>"40,50"</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Y42:Z42">
      <formula1>"週,暦月"</formula1>
    </dataValidation>
    <dataValidation type="list" allowBlank="1" showDropDown="0" showInputMessage="1" showErrorMessage="1" sqref="AZ3">
      <formula1>"４週,暦月"</formula1>
    </dataValidation>
    <dataValidation type="list" allowBlank="1" showDropDown="0" showInputMessage="1" showErrorMessage="0" sqref="C13:D30">
      <formula1>職種</formula1>
    </dataValidation>
    <dataValidation type="list" allowBlank="1" showDropDown="0" showInputMessage="1" showErrorMessage="0" sqref="E13:F30">
      <formula1>"A, B, C, D"</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申請書類</vt:lpstr>
      <vt:lpstr>別紙様式第三号（四）</vt:lpstr>
      <vt:lpstr>別紙様式第三号（五）</vt:lpstr>
      <vt:lpstr>別紙様式第三号（一）</vt:lpstr>
      <vt:lpstr>別紙様式第三号（三）</vt:lpstr>
      <vt:lpstr>別紙様式第三号（二）</vt:lpstr>
      <vt:lpstr>付表第三号（一）</vt:lpstr>
      <vt:lpstr>付表第三号（二）</vt:lpstr>
      <vt:lpstr>訪問型サービス（１枚版）</vt:lpstr>
      <vt:lpstr>【記載例】訪問型サービス</vt:lpstr>
      <vt:lpstr>記入方法</vt:lpstr>
      <vt:lpstr>通所型サービス（1枚版）</vt:lpstr>
      <vt:lpstr>シフト記号表（勤務時間帯）</vt:lpstr>
      <vt:lpstr>【記載例】通所型サービス</vt:lpstr>
      <vt:lpstr>記入方法 (2)</vt:lpstr>
      <vt:lpstr>標準様式2</vt:lpstr>
      <vt:lpstr>標準様式3</vt:lpstr>
      <vt:lpstr>標準様式4</vt:lpstr>
      <vt:lpstr>標準様式5</vt:lpstr>
      <vt:lpstr>プルダウン・リスト</vt:lpstr>
      <vt:lpstr>プルダウン・リスト (2)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2024-11-13T02:39:55Z</dcterms:created>
  <dcterms:modified xsi:type="dcterms:W3CDTF">2026-02-03T10:57:04Z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2026-02-03T10:57:04Z</vt:filetime>
  </property>
</Properties>
</file>